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defaultThemeVersion="166925"/>
  <mc:AlternateContent xmlns:mc="http://schemas.openxmlformats.org/markup-compatibility/2006">
    <mc:Choice Requires="x15">
      <x15ac:absPath xmlns:x15ac="http://schemas.microsoft.com/office/spreadsheetml/2010/11/ac" url="/Users/m143135/Desktop/"/>
    </mc:Choice>
  </mc:AlternateContent>
  <xr:revisionPtr revIDLastSave="0" documentId="8_{D4E8084A-86A2-CD47-BA8E-2DB55D442F38}" xr6:coauthVersionLast="36" xr6:coauthVersionMax="36" xr10:uidLastSave="{00000000-0000-0000-0000-000000000000}"/>
  <bookViews>
    <workbookView xWindow="780" yWindow="960" windowWidth="27640" windowHeight="15380" xr2:uid="{C510CE25-AFC8-BC48-8D58-609FB20932A6}"/>
  </bookViews>
  <sheets>
    <sheet name="Table 1" sheetId="6" r:id="rId1"/>
    <sheet name="Table 2" sheetId="4" r:id="rId2"/>
    <sheet name="Table 3" sheetId="3" r:id="rId3"/>
    <sheet name="Table 4" sheetId="2" r:id="rId4"/>
    <sheet name="Table 5" sheetId="1" r:id="rId5"/>
    <sheet name="Table 6" sheetId="5" r:id="rId6"/>
  </sheets>
  <externalReferences>
    <externalReference r:id="rId7"/>
  </externalReferences>
  <definedNames>
    <definedName name="RF">[1]Included!$BG$2:$CX$157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6" i="6" l="1"/>
  <c r="T106" i="6" s="1"/>
  <c r="R106" i="6"/>
  <c r="Q106" i="6"/>
  <c r="P106" i="6"/>
  <c r="O106" i="6"/>
  <c r="L106" i="6"/>
  <c r="K106" i="6"/>
  <c r="M106" i="6" s="1"/>
  <c r="J106" i="6"/>
  <c r="I106" i="6"/>
  <c r="H106" i="6"/>
  <c r="F106" i="6"/>
  <c r="E106" i="6"/>
  <c r="D106" i="6"/>
  <c r="C106" i="6"/>
  <c r="B106" i="6"/>
  <c r="A106" i="6"/>
  <c r="S105" i="6"/>
  <c r="T105" i="6" s="1"/>
  <c r="R105" i="6"/>
  <c r="Q105" i="6"/>
  <c r="P105" i="6"/>
  <c r="O105" i="6"/>
  <c r="L105" i="6"/>
  <c r="K105" i="6"/>
  <c r="M105" i="6" s="1"/>
  <c r="J105" i="6"/>
  <c r="I105" i="6"/>
  <c r="H105" i="6"/>
  <c r="F105" i="6"/>
  <c r="E105" i="6"/>
  <c r="D105" i="6"/>
  <c r="C105" i="6"/>
  <c r="B105" i="6"/>
  <c r="A105" i="6"/>
  <c r="T104" i="6"/>
  <c r="S104" i="6"/>
  <c r="R104" i="6"/>
  <c r="Q104" i="6"/>
  <c r="P104" i="6"/>
  <c r="O104" i="6"/>
  <c r="L104" i="6"/>
  <c r="K104" i="6"/>
  <c r="M104" i="6" s="1"/>
  <c r="J104" i="6"/>
  <c r="I104" i="6"/>
  <c r="H104" i="6"/>
  <c r="E104" i="6"/>
  <c r="D104" i="6"/>
  <c r="C104" i="6"/>
  <c r="F104" i="6" s="1"/>
  <c r="B104" i="6"/>
  <c r="A104" i="6"/>
  <c r="S103" i="6"/>
  <c r="T103" i="6" s="1"/>
  <c r="R103" i="6"/>
  <c r="Q103" i="6"/>
  <c r="P103" i="6"/>
  <c r="O103" i="6"/>
  <c r="L103" i="6"/>
  <c r="K103" i="6"/>
  <c r="M103" i="6" s="1"/>
  <c r="J103" i="6"/>
  <c r="I103" i="6"/>
  <c r="H103" i="6"/>
  <c r="E103" i="6"/>
  <c r="D103" i="6"/>
  <c r="C103" i="6"/>
  <c r="F103" i="6" s="1"/>
  <c r="B103" i="6"/>
  <c r="A103" i="6"/>
  <c r="S102" i="6"/>
  <c r="T102" i="6" s="1"/>
  <c r="R102" i="6"/>
  <c r="Q102" i="6"/>
  <c r="P102" i="6"/>
  <c r="O102" i="6"/>
  <c r="L102" i="6"/>
  <c r="K102" i="6"/>
  <c r="M102" i="6" s="1"/>
  <c r="J102" i="6"/>
  <c r="I102" i="6"/>
  <c r="H102" i="6"/>
  <c r="E102" i="6"/>
  <c r="D102" i="6"/>
  <c r="C102" i="6"/>
  <c r="F102" i="6" s="1"/>
  <c r="B102" i="6"/>
  <c r="A102" i="6"/>
  <c r="S101" i="6"/>
  <c r="T101" i="6" s="1"/>
  <c r="R101" i="6"/>
  <c r="Q101" i="6"/>
  <c r="P101" i="6"/>
  <c r="O101" i="6"/>
  <c r="L101" i="6"/>
  <c r="K101" i="6"/>
  <c r="M101" i="6" s="1"/>
  <c r="J101" i="6"/>
  <c r="I101" i="6"/>
  <c r="H101" i="6"/>
  <c r="F101" i="6"/>
  <c r="E101" i="6"/>
  <c r="D101" i="6"/>
  <c r="C101" i="6"/>
  <c r="B101" i="6"/>
  <c r="A101" i="6"/>
  <c r="T100" i="6"/>
  <c r="S100" i="6"/>
  <c r="R100" i="6"/>
  <c r="Q100" i="6"/>
  <c r="P100" i="6"/>
  <c r="O100" i="6"/>
  <c r="L100" i="6"/>
  <c r="K100" i="6"/>
  <c r="M100" i="6" s="1"/>
  <c r="J100" i="6"/>
  <c r="I100" i="6"/>
  <c r="H100" i="6"/>
  <c r="E100" i="6"/>
  <c r="D100" i="6"/>
  <c r="C100" i="6"/>
  <c r="F100" i="6" s="1"/>
  <c r="B100" i="6"/>
  <c r="A100" i="6"/>
  <c r="S99" i="6"/>
  <c r="T99" i="6" s="1"/>
  <c r="R99" i="6"/>
  <c r="Q99" i="6"/>
  <c r="P99" i="6"/>
  <c r="O99" i="6"/>
  <c r="L99" i="6"/>
  <c r="K99" i="6"/>
  <c r="M99" i="6" s="1"/>
  <c r="J99" i="6"/>
  <c r="I99" i="6"/>
  <c r="H99" i="6"/>
  <c r="E99" i="6"/>
  <c r="D99" i="6"/>
  <c r="C99" i="6"/>
  <c r="F99" i="6" s="1"/>
  <c r="B99" i="6"/>
  <c r="A99" i="6"/>
  <c r="S98" i="6"/>
  <c r="T98" i="6" s="1"/>
  <c r="R98" i="6"/>
  <c r="Q98" i="6"/>
  <c r="P98" i="6"/>
  <c r="O98" i="6"/>
  <c r="L98" i="6"/>
  <c r="K98" i="6"/>
  <c r="M98" i="6" s="1"/>
  <c r="J98" i="6"/>
  <c r="I98" i="6"/>
  <c r="H98" i="6"/>
  <c r="E98" i="6"/>
  <c r="D98" i="6"/>
  <c r="C98" i="6"/>
  <c r="F98" i="6" s="1"/>
  <c r="B98" i="6"/>
  <c r="A98" i="6"/>
  <c r="S97" i="6"/>
  <c r="T97" i="6" s="1"/>
  <c r="R97" i="6"/>
  <c r="Q97" i="6"/>
  <c r="P97" i="6"/>
  <c r="O97" i="6"/>
  <c r="L97" i="6"/>
  <c r="K97" i="6"/>
  <c r="M97" i="6" s="1"/>
  <c r="J97" i="6"/>
  <c r="I97" i="6"/>
  <c r="H97" i="6"/>
  <c r="E97" i="6"/>
  <c r="D97" i="6"/>
  <c r="C97" i="6"/>
  <c r="F97" i="6" s="1"/>
  <c r="B97" i="6"/>
  <c r="A97" i="6"/>
  <c r="S96" i="6"/>
  <c r="T96" i="6" s="1"/>
  <c r="R96" i="6"/>
  <c r="Q96" i="6"/>
  <c r="P96" i="6"/>
  <c r="O96" i="6"/>
  <c r="L96" i="6"/>
  <c r="K96" i="6"/>
  <c r="M96" i="6" s="1"/>
  <c r="J96" i="6"/>
  <c r="I96" i="6"/>
  <c r="H96" i="6"/>
  <c r="E96" i="6"/>
  <c r="D96" i="6"/>
  <c r="C96" i="6"/>
  <c r="F96" i="6" s="1"/>
  <c r="B96" i="6"/>
  <c r="A96" i="6"/>
  <c r="S95" i="6"/>
  <c r="T95" i="6" s="1"/>
  <c r="R95" i="6"/>
  <c r="Q95" i="6"/>
  <c r="P95" i="6"/>
  <c r="O95" i="6"/>
  <c r="L95" i="6"/>
  <c r="K95" i="6"/>
  <c r="M95" i="6" s="1"/>
  <c r="J95" i="6"/>
  <c r="I95" i="6"/>
  <c r="H95" i="6"/>
  <c r="E95" i="6"/>
  <c r="D95" i="6"/>
  <c r="C95" i="6"/>
  <c r="F95" i="6" s="1"/>
  <c r="B95" i="6"/>
  <c r="A95" i="6"/>
  <c r="S94" i="6"/>
  <c r="T94" i="6" s="1"/>
  <c r="R94" i="6"/>
  <c r="Q94" i="6"/>
  <c r="P94" i="6"/>
  <c r="O94" i="6"/>
  <c r="L94" i="6"/>
  <c r="K94" i="6"/>
  <c r="M94" i="6" s="1"/>
  <c r="J94" i="6"/>
  <c r="I94" i="6"/>
  <c r="H94" i="6"/>
  <c r="E94" i="6"/>
  <c r="D94" i="6"/>
  <c r="C94" i="6"/>
  <c r="F94" i="6" s="1"/>
  <c r="B94" i="6"/>
  <c r="A94" i="6"/>
  <c r="S93" i="6"/>
  <c r="T93" i="6" s="1"/>
  <c r="R93" i="6"/>
  <c r="Q93" i="6"/>
  <c r="P93" i="6"/>
  <c r="O93" i="6"/>
  <c r="L93" i="6"/>
  <c r="K93" i="6"/>
  <c r="M93" i="6" s="1"/>
  <c r="J93" i="6"/>
  <c r="I93" i="6"/>
  <c r="H93" i="6"/>
  <c r="E93" i="6"/>
  <c r="D93" i="6"/>
  <c r="C93" i="6"/>
  <c r="F93" i="6" s="1"/>
  <c r="B93" i="6"/>
  <c r="A93" i="6"/>
  <c r="S92" i="6"/>
  <c r="T92" i="6" s="1"/>
  <c r="R92" i="6"/>
  <c r="Q92" i="6"/>
  <c r="P92" i="6"/>
  <c r="O92" i="6"/>
  <c r="L92" i="6"/>
  <c r="K92" i="6"/>
  <c r="M92" i="6" s="1"/>
  <c r="J92" i="6"/>
  <c r="I92" i="6"/>
  <c r="H92" i="6"/>
  <c r="E92" i="6"/>
  <c r="D92" i="6"/>
  <c r="C92" i="6"/>
  <c r="F92" i="6" s="1"/>
  <c r="B92" i="6"/>
  <c r="A92" i="6"/>
  <c r="S91" i="6"/>
  <c r="T91" i="6" s="1"/>
  <c r="R91" i="6"/>
  <c r="Q91" i="6"/>
  <c r="P91" i="6"/>
  <c r="O91" i="6"/>
  <c r="L91" i="6"/>
  <c r="K91" i="6"/>
  <c r="M91" i="6" s="1"/>
  <c r="J91" i="6"/>
  <c r="I91" i="6"/>
  <c r="H91" i="6"/>
  <c r="E91" i="6"/>
  <c r="D91" i="6"/>
  <c r="C91" i="6"/>
  <c r="F91" i="6" s="1"/>
  <c r="B91" i="6"/>
  <c r="A91" i="6"/>
  <c r="S90" i="6"/>
  <c r="T90" i="6" s="1"/>
  <c r="R90" i="6"/>
  <c r="Q90" i="6"/>
  <c r="P90" i="6"/>
  <c r="O90" i="6"/>
  <c r="L90" i="6"/>
  <c r="K90" i="6"/>
  <c r="M90" i="6" s="1"/>
  <c r="J90" i="6"/>
  <c r="I90" i="6"/>
  <c r="H90" i="6"/>
  <c r="E90" i="6"/>
  <c r="D90" i="6"/>
  <c r="C90" i="6"/>
  <c r="F90" i="6" s="1"/>
  <c r="B90" i="6"/>
  <c r="A90" i="6"/>
  <c r="S89" i="6"/>
  <c r="T89" i="6" s="1"/>
  <c r="R89" i="6"/>
  <c r="Q89" i="6"/>
  <c r="P89" i="6"/>
  <c r="O89" i="6"/>
  <c r="L89" i="6"/>
  <c r="K89" i="6"/>
  <c r="M89" i="6" s="1"/>
  <c r="J89" i="6"/>
  <c r="I89" i="6"/>
  <c r="H89" i="6"/>
  <c r="E89" i="6"/>
  <c r="D89" i="6"/>
  <c r="C89" i="6"/>
  <c r="F89" i="6" s="1"/>
  <c r="B89" i="6"/>
  <c r="A89" i="6"/>
  <c r="S88" i="6"/>
  <c r="T88" i="6" s="1"/>
  <c r="R88" i="6"/>
  <c r="Q88" i="6"/>
  <c r="P88" i="6"/>
  <c r="O88" i="6"/>
  <c r="L88" i="6"/>
  <c r="K88" i="6"/>
  <c r="M88" i="6" s="1"/>
  <c r="J88" i="6"/>
  <c r="I88" i="6"/>
  <c r="H88" i="6"/>
  <c r="E88" i="6"/>
  <c r="D88" i="6"/>
  <c r="C88" i="6"/>
  <c r="F88" i="6" s="1"/>
  <c r="B88" i="6"/>
  <c r="A88" i="6"/>
  <c r="S87" i="6"/>
  <c r="T87" i="6" s="1"/>
  <c r="R87" i="6"/>
  <c r="Q87" i="6"/>
  <c r="P87" i="6"/>
  <c r="O87" i="6"/>
  <c r="L87" i="6"/>
  <c r="K87" i="6"/>
  <c r="M87" i="6" s="1"/>
  <c r="J87" i="6"/>
  <c r="I87" i="6"/>
  <c r="H87" i="6"/>
  <c r="E87" i="6"/>
  <c r="D87" i="6"/>
  <c r="C87" i="6"/>
  <c r="F87" i="6" s="1"/>
  <c r="B87" i="6"/>
  <c r="A87" i="6"/>
  <c r="S86" i="6"/>
  <c r="T86" i="6" s="1"/>
  <c r="R86" i="6"/>
  <c r="Q86" i="6"/>
  <c r="P86" i="6"/>
  <c r="O86" i="6"/>
  <c r="L86" i="6"/>
  <c r="K86" i="6"/>
  <c r="M86" i="6" s="1"/>
  <c r="J86" i="6"/>
  <c r="I86" i="6"/>
  <c r="H86" i="6"/>
  <c r="E86" i="6"/>
  <c r="D86" i="6"/>
  <c r="C86" i="6"/>
  <c r="F86" i="6" s="1"/>
  <c r="B86" i="6"/>
  <c r="A86" i="6"/>
  <c r="S85" i="6"/>
  <c r="T85" i="6" s="1"/>
  <c r="R85" i="6"/>
  <c r="Q85" i="6"/>
  <c r="P85" i="6"/>
  <c r="O85" i="6"/>
  <c r="L85" i="6"/>
  <c r="K85" i="6"/>
  <c r="M85" i="6" s="1"/>
  <c r="J85" i="6"/>
  <c r="I85" i="6"/>
  <c r="H85" i="6"/>
  <c r="E85" i="6"/>
  <c r="D85" i="6"/>
  <c r="C85" i="6"/>
  <c r="F85" i="6" s="1"/>
  <c r="B85" i="6"/>
  <c r="A85" i="6"/>
  <c r="S84" i="6"/>
  <c r="T84" i="6" s="1"/>
  <c r="R84" i="6"/>
  <c r="Q84" i="6"/>
  <c r="P84" i="6"/>
  <c r="O84" i="6"/>
  <c r="L84" i="6"/>
  <c r="K84" i="6"/>
  <c r="M84" i="6" s="1"/>
  <c r="J84" i="6"/>
  <c r="I84" i="6"/>
  <c r="H84" i="6"/>
  <c r="E84" i="6"/>
  <c r="D84" i="6"/>
  <c r="C84" i="6"/>
  <c r="F84" i="6" s="1"/>
  <c r="B84" i="6"/>
  <c r="A84" i="6"/>
  <c r="S83" i="6"/>
  <c r="T83" i="6" s="1"/>
  <c r="R83" i="6"/>
  <c r="Q83" i="6"/>
  <c r="P83" i="6"/>
  <c r="O83" i="6"/>
  <c r="L83" i="6"/>
  <c r="K83" i="6"/>
  <c r="M83" i="6" s="1"/>
  <c r="J83" i="6"/>
  <c r="I83" i="6"/>
  <c r="H83" i="6"/>
  <c r="E83" i="6"/>
  <c r="D83" i="6"/>
  <c r="C83" i="6"/>
  <c r="F83" i="6" s="1"/>
  <c r="B83" i="6"/>
  <c r="A83" i="6"/>
  <c r="S82" i="6"/>
  <c r="T82" i="6" s="1"/>
  <c r="R82" i="6"/>
  <c r="Q82" i="6"/>
  <c r="P82" i="6"/>
  <c r="O82" i="6"/>
  <c r="L82" i="6"/>
  <c r="K82" i="6"/>
  <c r="M82" i="6" s="1"/>
  <c r="J82" i="6"/>
  <c r="I82" i="6"/>
  <c r="H82" i="6"/>
  <c r="E82" i="6"/>
  <c r="D82" i="6"/>
  <c r="C82" i="6"/>
  <c r="F82" i="6" s="1"/>
  <c r="B82" i="6"/>
  <c r="A82" i="6"/>
  <c r="S81" i="6"/>
  <c r="T81" i="6" s="1"/>
  <c r="R81" i="6"/>
  <c r="Q81" i="6"/>
  <c r="P81" i="6"/>
  <c r="O81" i="6"/>
  <c r="L81" i="6"/>
  <c r="K81" i="6"/>
  <c r="M81" i="6" s="1"/>
  <c r="J81" i="6"/>
  <c r="I81" i="6"/>
  <c r="H81" i="6"/>
  <c r="E81" i="6"/>
  <c r="D81" i="6"/>
  <c r="C81" i="6"/>
  <c r="F81" i="6" s="1"/>
  <c r="B81" i="6"/>
  <c r="A81" i="6"/>
  <c r="S80" i="6"/>
  <c r="T80" i="6" s="1"/>
  <c r="R80" i="6"/>
  <c r="Q80" i="6"/>
  <c r="P80" i="6"/>
  <c r="O80" i="6"/>
  <c r="L80" i="6"/>
  <c r="K80" i="6"/>
  <c r="M80" i="6" s="1"/>
  <c r="J80" i="6"/>
  <c r="I80" i="6"/>
  <c r="H80" i="6"/>
  <c r="E80" i="6"/>
  <c r="D80" i="6"/>
  <c r="C80" i="6"/>
  <c r="F80" i="6" s="1"/>
  <c r="B80" i="6"/>
  <c r="A80" i="6"/>
  <c r="S79" i="6"/>
  <c r="T79" i="6" s="1"/>
  <c r="R79" i="6"/>
  <c r="Q79" i="6"/>
  <c r="P79" i="6"/>
  <c r="O79" i="6"/>
  <c r="L79" i="6"/>
  <c r="K79" i="6"/>
  <c r="M79" i="6" s="1"/>
  <c r="J79" i="6"/>
  <c r="I79" i="6"/>
  <c r="H79" i="6"/>
  <c r="E79" i="6"/>
  <c r="D79" i="6"/>
  <c r="C79" i="6"/>
  <c r="F79" i="6" s="1"/>
  <c r="B79" i="6"/>
  <c r="A79" i="6"/>
  <c r="S78" i="6"/>
  <c r="T78" i="6" s="1"/>
  <c r="R78" i="6"/>
  <c r="Q78" i="6"/>
  <c r="P78" i="6"/>
  <c r="O78" i="6"/>
  <c r="L78" i="6"/>
  <c r="K78" i="6"/>
  <c r="M78" i="6" s="1"/>
  <c r="J78" i="6"/>
  <c r="I78" i="6"/>
  <c r="H78" i="6"/>
  <c r="E78" i="6"/>
  <c r="D78" i="6"/>
  <c r="C78" i="6"/>
  <c r="F78" i="6" s="1"/>
  <c r="B78" i="6"/>
  <c r="A78" i="6"/>
  <c r="S77" i="6"/>
  <c r="T77" i="6" s="1"/>
  <c r="R77" i="6"/>
  <c r="Q77" i="6"/>
  <c r="P77" i="6"/>
  <c r="O77" i="6"/>
  <c r="L77" i="6"/>
  <c r="K77" i="6"/>
  <c r="M77" i="6" s="1"/>
  <c r="J77" i="6"/>
  <c r="I77" i="6"/>
  <c r="H77" i="6"/>
  <c r="E77" i="6"/>
  <c r="D77" i="6"/>
  <c r="C77" i="6"/>
  <c r="F77" i="6" s="1"/>
  <c r="B77" i="6"/>
  <c r="A77" i="6"/>
  <c r="S76" i="6"/>
  <c r="T76" i="6" s="1"/>
  <c r="R76" i="6"/>
  <c r="Q76" i="6"/>
  <c r="P76" i="6"/>
  <c r="O76" i="6"/>
  <c r="L76" i="6"/>
  <c r="K76" i="6"/>
  <c r="M76" i="6" s="1"/>
  <c r="J76" i="6"/>
  <c r="I76" i="6"/>
  <c r="H76" i="6"/>
  <c r="E76" i="6"/>
  <c r="D76" i="6"/>
  <c r="C76" i="6"/>
  <c r="F76" i="6" s="1"/>
  <c r="B76" i="6"/>
  <c r="A76" i="6"/>
  <c r="S75" i="6"/>
  <c r="T75" i="6" s="1"/>
  <c r="R75" i="6"/>
  <c r="Q75" i="6"/>
  <c r="P75" i="6"/>
  <c r="O75" i="6"/>
  <c r="L75" i="6"/>
  <c r="K75" i="6"/>
  <c r="M75" i="6" s="1"/>
  <c r="J75" i="6"/>
  <c r="I75" i="6"/>
  <c r="H75" i="6"/>
  <c r="E75" i="6"/>
  <c r="D75" i="6"/>
  <c r="C75" i="6"/>
  <c r="F75" i="6" s="1"/>
  <c r="B75" i="6"/>
  <c r="A75" i="6"/>
  <c r="S74" i="6"/>
  <c r="T74" i="6" s="1"/>
  <c r="R74" i="6"/>
  <c r="Q74" i="6"/>
  <c r="P74" i="6"/>
  <c r="O74" i="6"/>
  <c r="L74" i="6"/>
  <c r="K74" i="6"/>
  <c r="M74" i="6" s="1"/>
  <c r="J74" i="6"/>
  <c r="I74" i="6"/>
  <c r="H74" i="6"/>
  <c r="E74" i="6"/>
  <c r="D74" i="6"/>
  <c r="C74" i="6"/>
  <c r="F74" i="6" s="1"/>
  <c r="B74" i="6"/>
  <c r="A74" i="6"/>
  <c r="S73" i="6"/>
  <c r="T73" i="6" s="1"/>
  <c r="R73" i="6"/>
  <c r="Q73" i="6"/>
  <c r="P73" i="6"/>
  <c r="O73" i="6"/>
  <c r="L73" i="6"/>
  <c r="K73" i="6"/>
  <c r="M73" i="6" s="1"/>
  <c r="J73" i="6"/>
  <c r="I73" i="6"/>
  <c r="H73" i="6"/>
  <c r="E73" i="6"/>
  <c r="D73" i="6"/>
  <c r="C73" i="6"/>
  <c r="F73" i="6" s="1"/>
  <c r="B73" i="6"/>
  <c r="A73" i="6"/>
  <c r="S72" i="6"/>
  <c r="T72" i="6" s="1"/>
  <c r="R72" i="6"/>
  <c r="Q72" i="6"/>
  <c r="P72" i="6"/>
  <c r="O72" i="6"/>
  <c r="L72" i="6"/>
  <c r="K72" i="6"/>
  <c r="M72" i="6" s="1"/>
  <c r="J72" i="6"/>
  <c r="I72" i="6"/>
  <c r="H72" i="6"/>
  <c r="E72" i="6"/>
  <c r="D72" i="6"/>
  <c r="C72" i="6"/>
  <c r="F72" i="6" s="1"/>
  <c r="B72" i="6"/>
  <c r="A72" i="6"/>
  <c r="S71" i="6"/>
  <c r="T71" i="6" s="1"/>
  <c r="R71" i="6"/>
  <c r="Q71" i="6"/>
  <c r="P71" i="6"/>
  <c r="O71" i="6"/>
  <c r="L71" i="6"/>
  <c r="K71" i="6"/>
  <c r="M71" i="6" s="1"/>
  <c r="J71" i="6"/>
  <c r="I71" i="6"/>
  <c r="H71" i="6"/>
  <c r="E71" i="6"/>
  <c r="D71" i="6"/>
  <c r="C71" i="6"/>
  <c r="F71" i="6" s="1"/>
  <c r="B71" i="6"/>
  <c r="A71" i="6"/>
  <c r="S70" i="6"/>
  <c r="T70" i="6" s="1"/>
  <c r="R70" i="6"/>
  <c r="Q70" i="6"/>
  <c r="P70" i="6"/>
  <c r="O70" i="6"/>
  <c r="L70" i="6"/>
  <c r="K70" i="6"/>
  <c r="M70" i="6" s="1"/>
  <c r="J70" i="6"/>
  <c r="I70" i="6"/>
  <c r="H70" i="6"/>
  <c r="E70" i="6"/>
  <c r="D70" i="6"/>
  <c r="C70" i="6"/>
  <c r="F70" i="6" s="1"/>
  <c r="B70" i="6"/>
  <c r="A70" i="6"/>
  <c r="S69" i="6"/>
  <c r="T69" i="6" s="1"/>
  <c r="R69" i="6"/>
  <c r="Q69" i="6"/>
  <c r="P69" i="6"/>
  <c r="O69" i="6"/>
  <c r="L69" i="6"/>
  <c r="K69" i="6"/>
  <c r="M69" i="6" s="1"/>
  <c r="J69" i="6"/>
  <c r="I69" i="6"/>
  <c r="H69" i="6"/>
  <c r="E69" i="6"/>
  <c r="D69" i="6"/>
  <c r="C69" i="6"/>
  <c r="F69" i="6" s="1"/>
  <c r="B69" i="6"/>
  <c r="A69" i="6"/>
  <c r="S68" i="6"/>
  <c r="T68" i="6" s="1"/>
  <c r="R68" i="6"/>
  <c r="Q68" i="6"/>
  <c r="P68" i="6"/>
  <c r="O68" i="6"/>
  <c r="L68" i="6"/>
  <c r="K68" i="6"/>
  <c r="M68" i="6" s="1"/>
  <c r="J68" i="6"/>
  <c r="I68" i="6"/>
  <c r="H68" i="6"/>
  <c r="E68" i="6"/>
  <c r="D68" i="6"/>
  <c r="C68" i="6"/>
  <c r="F68" i="6" s="1"/>
  <c r="B68" i="6"/>
  <c r="A68" i="6"/>
  <c r="S67" i="6"/>
  <c r="T67" i="6" s="1"/>
  <c r="R67" i="6"/>
  <c r="Q67" i="6"/>
  <c r="P67" i="6"/>
  <c r="O67" i="6"/>
  <c r="L67" i="6"/>
  <c r="K67" i="6"/>
  <c r="M67" i="6" s="1"/>
  <c r="J67" i="6"/>
  <c r="I67" i="6"/>
  <c r="H67" i="6"/>
  <c r="E67" i="6"/>
  <c r="D67" i="6"/>
  <c r="C67" i="6"/>
  <c r="F67" i="6" s="1"/>
  <c r="B67" i="6"/>
  <c r="A67" i="6"/>
  <c r="S66" i="6"/>
  <c r="T66" i="6" s="1"/>
  <c r="R66" i="6"/>
  <c r="Q66" i="6"/>
  <c r="P66" i="6"/>
  <c r="O66" i="6"/>
  <c r="L66" i="6"/>
  <c r="K66" i="6"/>
  <c r="M66" i="6" s="1"/>
  <c r="J66" i="6"/>
  <c r="I66" i="6"/>
  <c r="H66" i="6"/>
  <c r="E66" i="6"/>
  <c r="D66" i="6"/>
  <c r="C66" i="6"/>
  <c r="F66" i="6" s="1"/>
  <c r="B66" i="6"/>
  <c r="A66" i="6"/>
  <c r="S65" i="6"/>
  <c r="T65" i="6" s="1"/>
  <c r="R65" i="6"/>
  <c r="Q65" i="6"/>
  <c r="P65" i="6"/>
  <c r="O65" i="6"/>
  <c r="L65" i="6"/>
  <c r="K65" i="6"/>
  <c r="M65" i="6" s="1"/>
  <c r="J65" i="6"/>
  <c r="I65" i="6"/>
  <c r="H65" i="6"/>
  <c r="E65" i="6"/>
  <c r="D65" i="6"/>
  <c r="C65" i="6"/>
  <c r="F65" i="6" s="1"/>
  <c r="B65" i="6"/>
  <c r="A65" i="6"/>
  <c r="S64" i="6"/>
  <c r="T64" i="6" s="1"/>
  <c r="R64" i="6"/>
  <c r="Q64" i="6"/>
  <c r="P64" i="6"/>
  <c r="O64" i="6"/>
  <c r="L64" i="6"/>
  <c r="K64" i="6"/>
  <c r="M64" i="6" s="1"/>
  <c r="J64" i="6"/>
  <c r="I64" i="6"/>
  <c r="H64" i="6"/>
  <c r="F64" i="6"/>
  <c r="E64" i="6"/>
  <c r="D64" i="6"/>
  <c r="C64" i="6"/>
  <c r="B64" i="6"/>
  <c r="A64" i="6"/>
  <c r="S63" i="6"/>
  <c r="T63" i="6" s="1"/>
  <c r="R63" i="6"/>
  <c r="Q63" i="6"/>
  <c r="P63" i="6"/>
  <c r="O63" i="6"/>
  <c r="L63" i="6"/>
  <c r="K63" i="6"/>
  <c r="M63" i="6" s="1"/>
  <c r="J63" i="6"/>
  <c r="I63" i="6"/>
  <c r="H63" i="6"/>
  <c r="F63" i="6"/>
  <c r="E63" i="6"/>
  <c r="D63" i="6"/>
  <c r="C63" i="6"/>
  <c r="B63" i="6"/>
  <c r="A63" i="6"/>
  <c r="S62" i="6"/>
  <c r="T62" i="6" s="1"/>
  <c r="R62" i="6"/>
  <c r="Q62" i="6"/>
  <c r="P62" i="6"/>
  <c r="O62" i="6"/>
  <c r="L62" i="6"/>
  <c r="K62" i="6"/>
  <c r="M62" i="6" s="1"/>
  <c r="J62" i="6"/>
  <c r="I62" i="6"/>
  <c r="H62" i="6"/>
  <c r="E62" i="6"/>
  <c r="D62" i="6"/>
  <c r="C62" i="6"/>
  <c r="F62" i="6" s="1"/>
  <c r="B62" i="6"/>
  <c r="A62" i="6"/>
  <c r="S61" i="6"/>
  <c r="T61" i="6" s="1"/>
  <c r="R61" i="6"/>
  <c r="Q61" i="6"/>
  <c r="P61" i="6"/>
  <c r="O61" i="6"/>
  <c r="L61" i="6"/>
  <c r="K61" i="6"/>
  <c r="M61" i="6" s="1"/>
  <c r="J61" i="6"/>
  <c r="I61" i="6"/>
  <c r="H61" i="6"/>
  <c r="E61" i="6"/>
  <c r="D61" i="6"/>
  <c r="C61" i="6"/>
  <c r="F61" i="6" s="1"/>
  <c r="B61" i="6"/>
  <c r="A61" i="6"/>
  <c r="S60" i="6"/>
  <c r="T60" i="6" s="1"/>
  <c r="R60" i="6"/>
  <c r="Q60" i="6"/>
  <c r="P60" i="6"/>
  <c r="O60" i="6"/>
  <c r="L60" i="6"/>
  <c r="K60" i="6"/>
  <c r="M60" i="6" s="1"/>
  <c r="J60" i="6"/>
  <c r="I60" i="6"/>
  <c r="H60" i="6"/>
  <c r="E60" i="6"/>
  <c r="D60" i="6"/>
  <c r="C60" i="6"/>
  <c r="F60" i="6" s="1"/>
  <c r="B60" i="6"/>
  <c r="A60" i="6"/>
  <c r="S59" i="6"/>
  <c r="T59" i="6" s="1"/>
  <c r="R59" i="6"/>
  <c r="Q59" i="6"/>
  <c r="P59" i="6"/>
  <c r="O59" i="6"/>
  <c r="L59" i="6"/>
  <c r="K59" i="6"/>
  <c r="M59" i="6" s="1"/>
  <c r="J59" i="6"/>
  <c r="I59" i="6"/>
  <c r="H59" i="6"/>
  <c r="E59" i="6"/>
  <c r="D59" i="6"/>
  <c r="C59" i="6"/>
  <c r="F59" i="6" s="1"/>
  <c r="B59" i="6"/>
  <c r="A59" i="6"/>
  <c r="S58" i="6"/>
  <c r="T58" i="6" s="1"/>
  <c r="R58" i="6"/>
  <c r="Q58" i="6"/>
  <c r="P58" i="6"/>
  <c r="O58" i="6"/>
  <c r="L58" i="6"/>
  <c r="K58" i="6"/>
  <c r="M58" i="6" s="1"/>
  <c r="J58" i="6"/>
  <c r="I58" i="6"/>
  <c r="H58" i="6"/>
  <c r="E58" i="6"/>
  <c r="D58" i="6"/>
  <c r="C58" i="6"/>
  <c r="F58" i="6" s="1"/>
  <c r="B58" i="6"/>
  <c r="A58" i="6"/>
  <c r="S57" i="6"/>
  <c r="T57" i="6" s="1"/>
  <c r="R57" i="6"/>
  <c r="Q57" i="6"/>
  <c r="P57" i="6"/>
  <c r="O57" i="6"/>
  <c r="L57" i="6"/>
  <c r="K57" i="6"/>
  <c r="M57" i="6" s="1"/>
  <c r="J57" i="6"/>
  <c r="I57" i="6"/>
  <c r="H57" i="6"/>
  <c r="E57" i="6"/>
  <c r="D57" i="6"/>
  <c r="C57" i="6"/>
  <c r="F57" i="6" s="1"/>
  <c r="B57" i="6"/>
  <c r="A57" i="6"/>
  <c r="S56" i="6"/>
  <c r="T56" i="6" s="1"/>
  <c r="R56" i="6"/>
  <c r="Q56" i="6"/>
  <c r="P56" i="6"/>
  <c r="O56" i="6"/>
  <c r="L56" i="6"/>
  <c r="K56" i="6"/>
  <c r="M56" i="6" s="1"/>
  <c r="J56" i="6"/>
  <c r="I56" i="6"/>
  <c r="H56" i="6"/>
  <c r="E56" i="6"/>
  <c r="D56" i="6"/>
  <c r="C56" i="6"/>
  <c r="F56" i="6" s="1"/>
  <c r="B56" i="6"/>
  <c r="A56" i="6"/>
  <c r="S55" i="6"/>
  <c r="T55" i="6" s="1"/>
  <c r="R55" i="6"/>
  <c r="Q55" i="6"/>
  <c r="P55" i="6"/>
  <c r="O55" i="6"/>
  <c r="L55" i="6"/>
  <c r="K55" i="6"/>
  <c r="M55" i="6" s="1"/>
  <c r="J55" i="6"/>
  <c r="I55" i="6"/>
  <c r="H55" i="6"/>
  <c r="E55" i="6"/>
  <c r="D55" i="6"/>
  <c r="C55" i="6"/>
  <c r="F55" i="6" s="1"/>
  <c r="B55" i="6"/>
  <c r="A55" i="6"/>
  <c r="S54" i="6"/>
  <c r="T54" i="6" s="1"/>
  <c r="R54" i="6"/>
  <c r="Q54" i="6"/>
  <c r="P54" i="6"/>
  <c r="O54" i="6"/>
  <c r="L54" i="6"/>
  <c r="K54" i="6"/>
  <c r="M54" i="6" s="1"/>
  <c r="J54" i="6"/>
  <c r="I54" i="6"/>
  <c r="H54" i="6"/>
  <c r="E54" i="6"/>
  <c r="D54" i="6"/>
  <c r="C54" i="6"/>
  <c r="F54" i="6" s="1"/>
  <c r="B54" i="6"/>
  <c r="A54" i="6"/>
  <c r="S53" i="6"/>
  <c r="T53" i="6" s="1"/>
  <c r="R53" i="6"/>
  <c r="Q53" i="6"/>
  <c r="P53" i="6"/>
  <c r="O53" i="6"/>
  <c r="L53" i="6"/>
  <c r="K53" i="6"/>
  <c r="M53" i="6" s="1"/>
  <c r="J53" i="6"/>
  <c r="I53" i="6"/>
  <c r="H53" i="6"/>
  <c r="E53" i="6"/>
  <c r="D53" i="6"/>
  <c r="C53" i="6"/>
  <c r="F53" i="6" s="1"/>
  <c r="B53" i="6"/>
  <c r="A53" i="6"/>
  <c r="S52" i="6"/>
  <c r="T52" i="6" s="1"/>
  <c r="R52" i="6"/>
  <c r="Q52" i="6"/>
  <c r="P52" i="6"/>
  <c r="O52" i="6"/>
  <c r="L52" i="6"/>
  <c r="K52" i="6"/>
  <c r="M52" i="6" s="1"/>
  <c r="J52" i="6"/>
  <c r="I52" i="6"/>
  <c r="H52" i="6"/>
  <c r="E52" i="6"/>
  <c r="D52" i="6"/>
  <c r="C52" i="6"/>
  <c r="F52" i="6" s="1"/>
  <c r="B52" i="6"/>
  <c r="A52" i="6"/>
  <c r="S51" i="6"/>
  <c r="T51" i="6" s="1"/>
  <c r="R51" i="6"/>
  <c r="Q51" i="6"/>
  <c r="P51" i="6"/>
  <c r="O51" i="6"/>
  <c r="L51" i="6"/>
  <c r="K51" i="6"/>
  <c r="M51" i="6" s="1"/>
  <c r="J51" i="6"/>
  <c r="I51" i="6"/>
  <c r="H51" i="6"/>
  <c r="E51" i="6"/>
  <c r="D51" i="6"/>
  <c r="C51" i="6"/>
  <c r="F51" i="6" s="1"/>
  <c r="B51" i="6"/>
  <c r="A51" i="6"/>
  <c r="S50" i="6"/>
  <c r="T50" i="6" s="1"/>
  <c r="R50" i="6"/>
  <c r="Q50" i="6"/>
  <c r="P50" i="6"/>
  <c r="O50" i="6"/>
  <c r="L50" i="6"/>
  <c r="K50" i="6"/>
  <c r="M50" i="6" s="1"/>
  <c r="J50" i="6"/>
  <c r="I50" i="6"/>
  <c r="H50" i="6"/>
  <c r="E50" i="6"/>
  <c r="D50" i="6"/>
  <c r="C50" i="6"/>
  <c r="F50" i="6" s="1"/>
  <c r="B50" i="6"/>
  <c r="A50" i="6"/>
  <c r="S49" i="6"/>
  <c r="T49" i="6" s="1"/>
  <c r="R49" i="6"/>
  <c r="Q49" i="6"/>
  <c r="P49" i="6"/>
  <c r="O49" i="6"/>
  <c r="L49" i="6"/>
  <c r="K49" i="6"/>
  <c r="M49" i="6" s="1"/>
  <c r="J49" i="6"/>
  <c r="I49" i="6"/>
  <c r="H49" i="6"/>
  <c r="F49" i="6"/>
  <c r="E49" i="6"/>
  <c r="D49" i="6"/>
  <c r="C49" i="6"/>
  <c r="B49" i="6"/>
  <c r="A49" i="6"/>
  <c r="S48" i="6"/>
  <c r="T48" i="6" s="1"/>
  <c r="R48" i="6"/>
  <c r="Q48" i="6"/>
  <c r="P48" i="6"/>
  <c r="O48" i="6"/>
  <c r="L48" i="6"/>
  <c r="K48" i="6"/>
  <c r="M48" i="6" s="1"/>
  <c r="J48" i="6"/>
  <c r="I48" i="6"/>
  <c r="H48" i="6"/>
  <c r="E48" i="6"/>
  <c r="D48" i="6"/>
  <c r="C48" i="6"/>
  <c r="F48" i="6" s="1"/>
  <c r="B48" i="6"/>
  <c r="A48" i="6"/>
  <c r="S47" i="6"/>
  <c r="T47" i="6" s="1"/>
  <c r="R47" i="6"/>
  <c r="Q47" i="6"/>
  <c r="P47" i="6"/>
  <c r="O47" i="6"/>
  <c r="L47" i="6"/>
  <c r="K47" i="6"/>
  <c r="M47" i="6" s="1"/>
  <c r="J47" i="6"/>
  <c r="I47" i="6"/>
  <c r="H47" i="6"/>
  <c r="E47" i="6"/>
  <c r="D47" i="6"/>
  <c r="C47" i="6"/>
  <c r="F47" i="6" s="1"/>
  <c r="B47" i="6"/>
  <c r="A47" i="6"/>
  <c r="S46" i="6"/>
  <c r="T46" i="6" s="1"/>
  <c r="R46" i="6"/>
  <c r="Q46" i="6"/>
  <c r="P46" i="6"/>
  <c r="O46" i="6"/>
  <c r="L46" i="6"/>
  <c r="K46" i="6"/>
  <c r="M46" i="6" s="1"/>
  <c r="J46" i="6"/>
  <c r="I46" i="6"/>
  <c r="H46" i="6"/>
  <c r="E46" i="6"/>
  <c r="D46" i="6"/>
  <c r="C46" i="6"/>
  <c r="F46" i="6" s="1"/>
  <c r="B46" i="6"/>
  <c r="A46" i="6"/>
  <c r="S45" i="6"/>
  <c r="T45" i="6" s="1"/>
  <c r="R45" i="6"/>
  <c r="Q45" i="6"/>
  <c r="P45" i="6"/>
  <c r="O45" i="6"/>
  <c r="L45" i="6"/>
  <c r="K45" i="6"/>
  <c r="M45" i="6" s="1"/>
  <c r="J45" i="6"/>
  <c r="I45" i="6"/>
  <c r="H45" i="6"/>
  <c r="F45" i="6"/>
  <c r="E45" i="6"/>
  <c r="D45" i="6"/>
  <c r="C45" i="6"/>
  <c r="B45" i="6"/>
  <c r="A45" i="6"/>
  <c r="S44" i="6"/>
  <c r="R44" i="6"/>
  <c r="Q44" i="6"/>
  <c r="P44" i="6"/>
  <c r="O44" i="6"/>
  <c r="L44" i="6"/>
  <c r="K44" i="6"/>
  <c r="M44" i="6" s="1"/>
  <c r="J44" i="6"/>
  <c r="I44" i="6"/>
  <c r="H44" i="6"/>
  <c r="E44" i="6"/>
  <c r="D44" i="6"/>
  <c r="C44" i="6"/>
  <c r="F44" i="6" s="1"/>
  <c r="B44" i="6"/>
  <c r="A44" i="6"/>
  <c r="S43" i="6"/>
  <c r="T43" i="6" s="1"/>
  <c r="R43" i="6"/>
  <c r="Q43" i="6"/>
  <c r="P43" i="6"/>
  <c r="O43" i="6"/>
  <c r="M43" i="6"/>
  <c r="L43" i="6"/>
  <c r="K43" i="6"/>
  <c r="J43" i="6"/>
  <c r="I43" i="6"/>
  <c r="H43" i="6"/>
  <c r="E43" i="6"/>
  <c r="D43" i="6"/>
  <c r="C43" i="6"/>
  <c r="F43" i="6" s="1"/>
  <c r="B43" i="6"/>
  <c r="A43" i="6"/>
  <c r="S42" i="6"/>
  <c r="T42" i="6" s="1"/>
  <c r="R42" i="6"/>
  <c r="Q42" i="6"/>
  <c r="P42" i="6"/>
  <c r="O42" i="6"/>
  <c r="M42" i="6"/>
  <c r="L42" i="6"/>
  <c r="K42" i="6"/>
  <c r="J42" i="6"/>
  <c r="I42" i="6"/>
  <c r="H42" i="6"/>
  <c r="E42" i="6"/>
  <c r="D42" i="6"/>
  <c r="C42" i="6"/>
  <c r="F42" i="6" s="1"/>
  <c r="B42" i="6"/>
  <c r="A42" i="6"/>
  <c r="S41" i="6"/>
  <c r="T41" i="6" s="1"/>
  <c r="R41" i="6"/>
  <c r="Q41" i="6"/>
  <c r="P41" i="6"/>
  <c r="O41" i="6"/>
  <c r="M41" i="6"/>
  <c r="L41" i="6"/>
  <c r="K41" i="6"/>
  <c r="J41" i="6"/>
  <c r="I41" i="6"/>
  <c r="H41" i="6"/>
  <c r="E41" i="6"/>
  <c r="D41" i="6"/>
  <c r="C41" i="6"/>
  <c r="F41" i="6" s="1"/>
  <c r="B41" i="6"/>
  <c r="A41" i="6"/>
  <c r="S40" i="6"/>
  <c r="T40" i="6" s="1"/>
  <c r="R40" i="6"/>
  <c r="Q40" i="6"/>
  <c r="P40" i="6"/>
  <c r="O40" i="6"/>
  <c r="M40" i="6"/>
  <c r="L40" i="6"/>
  <c r="K40" i="6"/>
  <c r="J40" i="6"/>
  <c r="I40" i="6"/>
  <c r="H40" i="6"/>
  <c r="E40" i="6"/>
  <c r="D40" i="6"/>
  <c r="C40" i="6"/>
  <c r="F40" i="6" s="1"/>
  <c r="B40" i="6"/>
  <c r="A40" i="6"/>
  <c r="S39" i="6"/>
  <c r="T39" i="6" s="1"/>
  <c r="R39" i="6"/>
  <c r="Q39" i="6"/>
  <c r="P39" i="6"/>
  <c r="O39" i="6"/>
  <c r="L39" i="6"/>
  <c r="K39" i="6"/>
  <c r="M39" i="6" s="1"/>
  <c r="J39" i="6"/>
  <c r="I39" i="6"/>
  <c r="H39" i="6"/>
  <c r="E39" i="6"/>
  <c r="D39" i="6"/>
  <c r="C39" i="6"/>
  <c r="F39" i="6" s="1"/>
  <c r="B39" i="6"/>
  <c r="A39" i="6"/>
  <c r="S38" i="6"/>
  <c r="T38" i="6" s="1"/>
  <c r="R38" i="6"/>
  <c r="Q38" i="6"/>
  <c r="P38" i="6"/>
  <c r="O38" i="6"/>
  <c r="L38" i="6"/>
  <c r="K38" i="6"/>
  <c r="M38" i="6" s="1"/>
  <c r="J38" i="6"/>
  <c r="I38" i="6"/>
  <c r="H38" i="6"/>
  <c r="E38" i="6"/>
  <c r="D38" i="6"/>
  <c r="C38" i="6"/>
  <c r="F38" i="6" s="1"/>
  <c r="B38" i="6"/>
  <c r="A38" i="6"/>
  <c r="S37" i="6"/>
  <c r="T37" i="6" s="1"/>
  <c r="R37" i="6"/>
  <c r="Q37" i="6"/>
  <c r="P37" i="6"/>
  <c r="O37" i="6"/>
  <c r="L37" i="6"/>
  <c r="K37" i="6"/>
  <c r="M37" i="6" s="1"/>
  <c r="J37" i="6"/>
  <c r="I37" i="6"/>
  <c r="H37" i="6"/>
  <c r="E37" i="6"/>
  <c r="D37" i="6"/>
  <c r="C37" i="6"/>
  <c r="F37" i="6" s="1"/>
  <c r="B37" i="6"/>
  <c r="A37" i="6"/>
  <c r="S36" i="6"/>
  <c r="T36" i="6" s="1"/>
  <c r="R36" i="6"/>
  <c r="Q36" i="6"/>
  <c r="P36" i="6"/>
  <c r="O36" i="6"/>
  <c r="L36" i="6"/>
  <c r="K36" i="6"/>
  <c r="M36" i="6" s="1"/>
  <c r="J36" i="6"/>
  <c r="I36" i="6"/>
  <c r="H36" i="6"/>
  <c r="E36" i="6"/>
  <c r="D36" i="6"/>
  <c r="C36" i="6"/>
  <c r="F36" i="6" s="1"/>
  <c r="B36" i="6"/>
  <c r="A36" i="6"/>
  <c r="S35" i="6"/>
  <c r="T35" i="6" s="1"/>
  <c r="R35" i="6"/>
  <c r="Q35" i="6"/>
  <c r="P35" i="6"/>
  <c r="O35" i="6"/>
  <c r="L35" i="6"/>
  <c r="K35" i="6"/>
  <c r="M35" i="6" s="1"/>
  <c r="J35" i="6"/>
  <c r="I35" i="6"/>
  <c r="H35" i="6"/>
  <c r="E35" i="6"/>
  <c r="D35" i="6"/>
  <c r="C35" i="6"/>
  <c r="F35" i="6" s="1"/>
  <c r="B35" i="6"/>
  <c r="A35" i="6"/>
  <c r="S34" i="6"/>
  <c r="T34" i="6" s="1"/>
  <c r="R34" i="6"/>
  <c r="Q34" i="6"/>
  <c r="P34" i="6"/>
  <c r="O34" i="6"/>
  <c r="L34" i="6"/>
  <c r="K34" i="6"/>
  <c r="M34" i="6" s="1"/>
  <c r="J34" i="6"/>
  <c r="I34" i="6"/>
  <c r="H34" i="6"/>
  <c r="E34" i="6"/>
  <c r="D34" i="6"/>
  <c r="C34" i="6"/>
  <c r="F34" i="6" s="1"/>
  <c r="B34" i="6"/>
  <c r="A34" i="6"/>
  <c r="S33" i="6"/>
  <c r="T33" i="6" s="1"/>
  <c r="R33" i="6"/>
  <c r="Q33" i="6"/>
  <c r="P33" i="6"/>
  <c r="O33" i="6"/>
  <c r="L33" i="6"/>
  <c r="K33" i="6"/>
  <c r="M33" i="6" s="1"/>
  <c r="J33" i="6"/>
  <c r="I33" i="6"/>
  <c r="H33" i="6"/>
  <c r="E33" i="6"/>
  <c r="D33" i="6"/>
  <c r="C33" i="6"/>
  <c r="F33" i="6" s="1"/>
  <c r="B33" i="6"/>
  <c r="A33" i="6"/>
  <c r="S32" i="6"/>
  <c r="T32" i="6" s="1"/>
  <c r="R32" i="6"/>
  <c r="Q32" i="6"/>
  <c r="P32" i="6"/>
  <c r="O32" i="6"/>
  <c r="L32" i="6"/>
  <c r="K32" i="6"/>
  <c r="M32" i="6" s="1"/>
  <c r="J32" i="6"/>
  <c r="I32" i="6"/>
  <c r="H32" i="6"/>
  <c r="E32" i="6"/>
  <c r="D32" i="6"/>
  <c r="C32" i="6"/>
  <c r="F32" i="6" s="1"/>
  <c r="B32" i="6"/>
  <c r="A32" i="6"/>
  <c r="S31" i="6"/>
  <c r="T31" i="6" s="1"/>
  <c r="R31" i="6"/>
  <c r="Q31" i="6"/>
  <c r="P31" i="6"/>
  <c r="O31" i="6"/>
  <c r="L31" i="6"/>
  <c r="K31" i="6"/>
  <c r="M31" i="6" s="1"/>
  <c r="J31" i="6"/>
  <c r="I31" i="6"/>
  <c r="H31" i="6"/>
  <c r="E31" i="6"/>
  <c r="D31" i="6"/>
  <c r="C31" i="6"/>
  <c r="F31" i="6" s="1"/>
  <c r="B31" i="6"/>
  <c r="A31" i="6"/>
  <c r="S30" i="6"/>
  <c r="T30" i="6" s="1"/>
  <c r="R30" i="6"/>
  <c r="Q30" i="6"/>
  <c r="P30" i="6"/>
  <c r="O30" i="6"/>
  <c r="L30" i="6"/>
  <c r="K30" i="6"/>
  <c r="M30" i="6" s="1"/>
  <c r="J30" i="6"/>
  <c r="I30" i="6"/>
  <c r="H30" i="6"/>
  <c r="E30" i="6"/>
  <c r="D30" i="6"/>
  <c r="C30" i="6"/>
  <c r="F30" i="6" s="1"/>
  <c r="B30" i="6"/>
  <c r="A30" i="6"/>
  <c r="S29" i="6"/>
  <c r="T29" i="6" s="1"/>
  <c r="R29" i="6"/>
  <c r="Q29" i="6"/>
  <c r="P29" i="6"/>
  <c r="O29" i="6"/>
  <c r="L29" i="6"/>
  <c r="K29" i="6"/>
  <c r="M29" i="6" s="1"/>
  <c r="J29" i="6"/>
  <c r="I29" i="6"/>
  <c r="H29" i="6"/>
  <c r="E29" i="6"/>
  <c r="D29" i="6"/>
  <c r="C29" i="6"/>
  <c r="F29" i="6" s="1"/>
  <c r="B29" i="6"/>
  <c r="A29" i="6"/>
  <c r="S28" i="6"/>
  <c r="T28" i="6" s="1"/>
  <c r="R28" i="6"/>
  <c r="Q28" i="6"/>
  <c r="P28" i="6"/>
  <c r="O28" i="6"/>
  <c r="L28" i="6"/>
  <c r="K28" i="6"/>
  <c r="M28" i="6" s="1"/>
  <c r="J28" i="6"/>
  <c r="I28" i="6"/>
  <c r="H28" i="6"/>
  <c r="E28" i="6"/>
  <c r="D28" i="6"/>
  <c r="C28" i="6"/>
  <c r="F28" i="6" s="1"/>
  <c r="B28" i="6"/>
  <c r="A28" i="6"/>
  <c r="S27" i="6"/>
  <c r="T27" i="6" s="1"/>
  <c r="R27" i="6"/>
  <c r="Q27" i="6"/>
  <c r="P27" i="6"/>
  <c r="O27" i="6"/>
  <c r="L27" i="6"/>
  <c r="K27" i="6"/>
  <c r="M27" i="6" s="1"/>
  <c r="J27" i="6"/>
  <c r="I27" i="6"/>
  <c r="H27" i="6"/>
  <c r="E27" i="6"/>
  <c r="D27" i="6"/>
  <c r="C27" i="6"/>
  <c r="F27" i="6" s="1"/>
  <c r="B27" i="6"/>
  <c r="A27" i="6"/>
  <c r="S26" i="6"/>
  <c r="T26" i="6" s="1"/>
  <c r="R26" i="6"/>
  <c r="Q26" i="6"/>
  <c r="P26" i="6"/>
  <c r="O26" i="6"/>
  <c r="L26" i="6"/>
  <c r="K26" i="6"/>
  <c r="M26" i="6" s="1"/>
  <c r="J26" i="6"/>
  <c r="I26" i="6"/>
  <c r="H26" i="6"/>
  <c r="E26" i="6"/>
  <c r="D26" i="6"/>
  <c r="C26" i="6"/>
  <c r="F26" i="6" s="1"/>
  <c r="B26" i="6"/>
  <c r="A26" i="6"/>
  <c r="S25" i="6"/>
  <c r="T25" i="6" s="1"/>
  <c r="R25" i="6"/>
  <c r="Q25" i="6"/>
  <c r="P25" i="6"/>
  <c r="O25" i="6"/>
  <c r="L25" i="6"/>
  <c r="K25" i="6"/>
  <c r="M25" i="6" s="1"/>
  <c r="J25" i="6"/>
  <c r="I25" i="6"/>
  <c r="H25" i="6"/>
  <c r="E25" i="6"/>
  <c r="D25" i="6"/>
  <c r="C25" i="6"/>
  <c r="F25" i="6" s="1"/>
  <c r="B25" i="6"/>
  <c r="A25" i="6"/>
  <c r="S24" i="6"/>
  <c r="T24" i="6" s="1"/>
  <c r="R24" i="6"/>
  <c r="Q24" i="6"/>
  <c r="P24" i="6"/>
  <c r="O24" i="6"/>
  <c r="L24" i="6"/>
  <c r="K24" i="6"/>
  <c r="M24" i="6" s="1"/>
  <c r="J24" i="6"/>
  <c r="I24" i="6"/>
  <c r="H24" i="6"/>
  <c r="E24" i="6"/>
  <c r="D24" i="6"/>
  <c r="C24" i="6"/>
  <c r="F24" i="6" s="1"/>
  <c r="B24" i="6"/>
  <c r="A24" i="6"/>
  <c r="S23" i="6"/>
  <c r="T23" i="6" s="1"/>
  <c r="R23" i="6"/>
  <c r="Q23" i="6"/>
  <c r="P23" i="6"/>
  <c r="O23" i="6"/>
  <c r="L23" i="6"/>
  <c r="K23" i="6"/>
  <c r="M23" i="6" s="1"/>
  <c r="J23" i="6"/>
  <c r="I23" i="6"/>
  <c r="H23" i="6"/>
  <c r="E23" i="6"/>
  <c r="D23" i="6"/>
  <c r="C23" i="6"/>
  <c r="F23" i="6" s="1"/>
  <c r="B23" i="6"/>
  <c r="A23" i="6"/>
  <c r="S22" i="6"/>
  <c r="T22" i="6" s="1"/>
  <c r="R22" i="6"/>
  <c r="Q22" i="6"/>
  <c r="P22" i="6"/>
  <c r="O22" i="6"/>
  <c r="L22" i="6"/>
  <c r="K22" i="6"/>
  <c r="M22" i="6" s="1"/>
  <c r="J22" i="6"/>
  <c r="I22" i="6"/>
  <c r="H22" i="6"/>
  <c r="E22" i="6"/>
  <c r="D22" i="6"/>
  <c r="C22" i="6"/>
  <c r="F22" i="6" s="1"/>
  <c r="B22" i="6"/>
  <c r="A22" i="6"/>
  <c r="S21" i="6"/>
  <c r="T21" i="6" s="1"/>
  <c r="R21" i="6"/>
  <c r="Q21" i="6"/>
  <c r="P21" i="6"/>
  <c r="O21" i="6"/>
  <c r="L21" i="6"/>
  <c r="K21" i="6"/>
  <c r="M21" i="6" s="1"/>
  <c r="J21" i="6"/>
  <c r="I21" i="6"/>
  <c r="H21" i="6"/>
  <c r="E21" i="6"/>
  <c r="D21" i="6"/>
  <c r="C21" i="6"/>
  <c r="F21" i="6" s="1"/>
  <c r="B21" i="6"/>
  <c r="A21" i="6"/>
  <c r="S20" i="6"/>
  <c r="T20" i="6" s="1"/>
  <c r="R20" i="6"/>
  <c r="Q20" i="6"/>
  <c r="P20" i="6"/>
  <c r="O20" i="6"/>
  <c r="L20" i="6"/>
  <c r="K20" i="6"/>
  <c r="M20" i="6" s="1"/>
  <c r="J20" i="6"/>
  <c r="I20" i="6"/>
  <c r="H20" i="6"/>
  <c r="E20" i="6"/>
  <c r="D20" i="6"/>
  <c r="C20" i="6"/>
  <c r="F20" i="6" s="1"/>
  <c r="B20" i="6"/>
  <c r="A20" i="6"/>
  <c r="S19" i="6"/>
  <c r="T19" i="6" s="1"/>
  <c r="R19" i="6"/>
  <c r="Q19" i="6"/>
  <c r="P19" i="6"/>
  <c r="O19" i="6"/>
  <c r="L19" i="6"/>
  <c r="K19" i="6"/>
  <c r="M19" i="6" s="1"/>
  <c r="J19" i="6"/>
  <c r="I19" i="6"/>
  <c r="H19" i="6"/>
  <c r="E19" i="6"/>
  <c r="D19" i="6"/>
  <c r="C19" i="6"/>
  <c r="F19" i="6" s="1"/>
  <c r="B19" i="6"/>
  <c r="A19" i="6"/>
  <c r="S18" i="6"/>
  <c r="T18" i="6" s="1"/>
  <c r="R18" i="6"/>
  <c r="Q18" i="6"/>
  <c r="P18" i="6"/>
  <c r="O18" i="6"/>
  <c r="M18" i="6"/>
  <c r="L18" i="6"/>
  <c r="K18" i="6"/>
  <c r="J18" i="6"/>
  <c r="I18" i="6"/>
  <c r="H18" i="6"/>
  <c r="E18" i="6"/>
  <c r="D18" i="6"/>
  <c r="C18" i="6"/>
  <c r="F18" i="6" s="1"/>
  <c r="B18" i="6"/>
  <c r="A18" i="6"/>
  <c r="S17" i="6"/>
  <c r="T17" i="6" s="1"/>
  <c r="R17" i="6"/>
  <c r="Q17" i="6"/>
  <c r="P17" i="6"/>
  <c r="O17" i="6"/>
  <c r="L17" i="6"/>
  <c r="K17" i="6"/>
  <c r="M17" i="6" s="1"/>
  <c r="J17" i="6"/>
  <c r="I17" i="6"/>
  <c r="H17" i="6"/>
  <c r="E17" i="6"/>
  <c r="D17" i="6"/>
  <c r="C17" i="6"/>
  <c r="F17" i="6" s="1"/>
  <c r="B17" i="6"/>
  <c r="A17" i="6"/>
  <c r="S16" i="6"/>
  <c r="T16" i="6" s="1"/>
  <c r="R16" i="6"/>
  <c r="Q16" i="6"/>
  <c r="P16" i="6"/>
  <c r="O16" i="6"/>
  <c r="L16" i="6"/>
  <c r="K16" i="6"/>
  <c r="M16" i="6" s="1"/>
  <c r="J16" i="6"/>
  <c r="I16" i="6"/>
  <c r="H16" i="6"/>
  <c r="E16" i="6"/>
  <c r="D16" i="6"/>
  <c r="C16" i="6"/>
  <c r="F16" i="6" s="1"/>
  <c r="B16" i="6"/>
  <c r="A16" i="6"/>
  <c r="S15" i="6"/>
  <c r="T15" i="6" s="1"/>
  <c r="R15" i="6"/>
  <c r="Q15" i="6"/>
  <c r="P15" i="6"/>
  <c r="O15" i="6"/>
  <c r="L15" i="6"/>
  <c r="K15" i="6"/>
  <c r="M15" i="6" s="1"/>
  <c r="J15" i="6"/>
  <c r="I15" i="6"/>
  <c r="H15" i="6"/>
  <c r="E15" i="6"/>
  <c r="D15" i="6"/>
  <c r="C15" i="6"/>
  <c r="F15" i="6" s="1"/>
  <c r="B15" i="6"/>
  <c r="A15" i="6"/>
  <c r="S14" i="6"/>
  <c r="T14" i="6" s="1"/>
  <c r="R14" i="6"/>
  <c r="Q14" i="6"/>
  <c r="P14" i="6"/>
  <c r="O14" i="6"/>
  <c r="L14" i="6"/>
  <c r="K14" i="6"/>
  <c r="M14" i="6" s="1"/>
  <c r="J14" i="6"/>
  <c r="I14" i="6"/>
  <c r="H14" i="6"/>
  <c r="E14" i="6"/>
  <c r="D14" i="6"/>
  <c r="C14" i="6"/>
  <c r="F14" i="6" s="1"/>
  <c r="B14" i="6"/>
  <c r="A14" i="6"/>
  <c r="S13" i="6"/>
  <c r="T13" i="6" s="1"/>
  <c r="R13" i="6"/>
  <c r="Q13" i="6"/>
  <c r="P13" i="6"/>
  <c r="O13" i="6"/>
  <c r="L13" i="6"/>
  <c r="K13" i="6"/>
  <c r="M13" i="6" s="1"/>
  <c r="J13" i="6"/>
  <c r="I13" i="6"/>
  <c r="H13" i="6"/>
  <c r="E13" i="6"/>
  <c r="D13" i="6"/>
  <c r="C13" i="6"/>
  <c r="F13" i="6" s="1"/>
  <c r="B13" i="6"/>
  <c r="A13" i="6"/>
  <c r="S12" i="6"/>
  <c r="T12" i="6" s="1"/>
  <c r="R12" i="6"/>
  <c r="Q12" i="6"/>
  <c r="P12" i="6"/>
  <c r="O12" i="6"/>
  <c r="L12" i="6"/>
  <c r="K12" i="6"/>
  <c r="M12" i="6" s="1"/>
  <c r="J12" i="6"/>
  <c r="I12" i="6"/>
  <c r="H12" i="6"/>
  <c r="E12" i="6"/>
  <c r="D12" i="6"/>
  <c r="C12" i="6"/>
  <c r="F12" i="6" s="1"/>
  <c r="B12" i="6"/>
  <c r="A12" i="6"/>
  <c r="S11" i="6"/>
  <c r="T11" i="6" s="1"/>
  <c r="R11" i="6"/>
  <c r="Q11" i="6"/>
  <c r="P11" i="6"/>
  <c r="O11" i="6"/>
  <c r="L11" i="6"/>
  <c r="K11" i="6"/>
  <c r="M11" i="6" s="1"/>
  <c r="J11" i="6"/>
  <c r="I11" i="6"/>
  <c r="H11" i="6"/>
  <c r="E11" i="6"/>
  <c r="D11" i="6"/>
  <c r="C11" i="6"/>
  <c r="F11" i="6" s="1"/>
  <c r="B11" i="6"/>
  <c r="A11" i="6"/>
  <c r="S10" i="6"/>
  <c r="T10" i="6" s="1"/>
  <c r="R10" i="6"/>
  <c r="Q10" i="6"/>
  <c r="P10" i="6"/>
  <c r="O10" i="6"/>
  <c r="L10" i="6"/>
  <c r="K10" i="6"/>
  <c r="M10" i="6" s="1"/>
  <c r="J10" i="6"/>
  <c r="I10" i="6"/>
  <c r="H10" i="6"/>
  <c r="E10" i="6"/>
  <c r="D10" i="6"/>
  <c r="C10" i="6"/>
  <c r="F10" i="6" s="1"/>
  <c r="B10" i="6"/>
  <c r="A10" i="6"/>
  <c r="S9" i="6"/>
  <c r="T9" i="6" s="1"/>
  <c r="R9" i="6"/>
  <c r="Q9" i="6"/>
  <c r="P9" i="6"/>
  <c r="O9" i="6"/>
  <c r="L9" i="6"/>
  <c r="K9" i="6"/>
  <c r="M9" i="6" s="1"/>
  <c r="J9" i="6"/>
  <c r="I9" i="6"/>
  <c r="H9" i="6"/>
  <c r="F9" i="6"/>
  <c r="E9" i="6"/>
  <c r="D9" i="6"/>
  <c r="C9" i="6"/>
  <c r="B9" i="6"/>
  <c r="A9" i="6"/>
  <c r="T8" i="6"/>
  <c r="S8" i="6"/>
  <c r="R8" i="6"/>
  <c r="Q8" i="6"/>
  <c r="P8" i="6"/>
  <c r="O8" i="6"/>
  <c r="L8" i="6"/>
  <c r="K8" i="6"/>
  <c r="M8" i="6" s="1"/>
  <c r="J8" i="6"/>
  <c r="I8" i="6"/>
  <c r="H8" i="6"/>
  <c r="F8" i="6"/>
  <c r="E8" i="6"/>
  <c r="D8" i="6"/>
  <c r="C8" i="6"/>
  <c r="B8" i="6"/>
  <c r="A8" i="6"/>
  <c r="S7" i="6"/>
  <c r="T7" i="6" s="1"/>
  <c r="R7" i="6"/>
  <c r="Q7" i="6"/>
  <c r="P7" i="6"/>
  <c r="O7" i="6"/>
  <c r="M7" i="6"/>
  <c r="L7" i="6"/>
  <c r="K7" i="6"/>
  <c r="J7" i="6"/>
  <c r="I7" i="6"/>
  <c r="H7" i="6"/>
  <c r="E7" i="6"/>
  <c r="D7" i="6"/>
  <c r="C7" i="6"/>
  <c r="F7" i="6" s="1"/>
  <c r="B7" i="6"/>
  <c r="A7" i="6"/>
  <c r="T6" i="6"/>
  <c r="S6" i="6"/>
  <c r="R6" i="6"/>
  <c r="Q6" i="6"/>
  <c r="P6" i="6"/>
  <c r="O6" i="6"/>
  <c r="L6" i="6"/>
  <c r="K6" i="6"/>
  <c r="M6" i="6" s="1"/>
  <c r="J6" i="6"/>
  <c r="I6" i="6"/>
  <c r="H6" i="6"/>
  <c r="F6" i="6"/>
  <c r="E6" i="6"/>
  <c r="D6" i="6"/>
  <c r="C6" i="6"/>
  <c r="B6" i="6"/>
  <c r="A6" i="6"/>
  <c r="T5" i="6"/>
  <c r="S5" i="6"/>
  <c r="R5" i="6"/>
  <c r="Q5" i="6"/>
  <c r="P5" i="6"/>
  <c r="O5" i="6"/>
  <c r="L5" i="6"/>
  <c r="K5" i="6"/>
  <c r="M5" i="6" s="1"/>
  <c r="J5" i="6"/>
  <c r="I5" i="6"/>
  <c r="H5" i="6"/>
  <c r="E5" i="6"/>
  <c r="D5" i="6"/>
  <c r="C5" i="6"/>
  <c r="F5" i="6" s="1"/>
  <c r="B5" i="6"/>
  <c r="A5" i="6"/>
  <c r="R4" i="6"/>
  <c r="Q4" i="6"/>
  <c r="L4" i="6"/>
  <c r="J4" i="6"/>
  <c r="E4" i="6"/>
  <c r="D4" i="6"/>
  <c r="O38" i="5"/>
  <c r="N38" i="5"/>
  <c r="P38" i="5" s="1"/>
  <c r="M38" i="5"/>
  <c r="L38" i="5"/>
  <c r="K38" i="5"/>
  <c r="E38" i="5"/>
  <c r="D38" i="5"/>
  <c r="C38" i="5"/>
  <c r="F38" i="5" s="1"/>
  <c r="B38" i="5"/>
  <c r="A38" i="5"/>
  <c r="O37" i="5"/>
  <c r="N37" i="5"/>
  <c r="P37" i="5" s="1"/>
  <c r="M37" i="5"/>
  <c r="L37" i="5"/>
  <c r="K37" i="5"/>
  <c r="E37" i="5"/>
  <c r="D37" i="5"/>
  <c r="C37" i="5"/>
  <c r="F37" i="5" s="1"/>
  <c r="B37" i="5"/>
  <c r="A37" i="5"/>
  <c r="O36" i="5"/>
  <c r="N36" i="5"/>
  <c r="P36" i="5" s="1"/>
  <c r="M36" i="5"/>
  <c r="L36" i="5"/>
  <c r="K36" i="5"/>
  <c r="E36" i="5"/>
  <c r="D36" i="5"/>
  <c r="C36" i="5"/>
  <c r="F36" i="5" s="1"/>
  <c r="B36" i="5"/>
  <c r="A36" i="5"/>
  <c r="O35" i="5"/>
  <c r="N35" i="5"/>
  <c r="P35" i="5" s="1"/>
  <c r="M35" i="5"/>
  <c r="L35" i="5"/>
  <c r="K35" i="5"/>
  <c r="E35" i="5"/>
  <c r="D35" i="5"/>
  <c r="C35" i="5"/>
  <c r="F35" i="5" s="1"/>
  <c r="B35" i="5"/>
  <c r="A35" i="5"/>
  <c r="O34" i="5"/>
  <c r="N34" i="5"/>
  <c r="P34" i="5" s="1"/>
  <c r="M34" i="5"/>
  <c r="L34" i="5"/>
  <c r="K34" i="5"/>
  <c r="E34" i="5"/>
  <c r="D34" i="5"/>
  <c r="C34" i="5"/>
  <c r="F34" i="5" s="1"/>
  <c r="B34" i="5"/>
  <c r="A34" i="5"/>
  <c r="O33" i="5"/>
  <c r="N33" i="5"/>
  <c r="P33" i="5" s="1"/>
  <c r="M33" i="5"/>
  <c r="L33" i="5"/>
  <c r="K33" i="5"/>
  <c r="E33" i="5"/>
  <c r="D33" i="5"/>
  <c r="C33" i="5"/>
  <c r="F33" i="5" s="1"/>
  <c r="B33" i="5"/>
  <c r="A33" i="5"/>
  <c r="O32" i="5"/>
  <c r="N32" i="5"/>
  <c r="P32" i="5" s="1"/>
  <c r="M32" i="5"/>
  <c r="L32" i="5"/>
  <c r="K32" i="5"/>
  <c r="E32" i="5"/>
  <c r="D32" i="5"/>
  <c r="C32" i="5"/>
  <c r="F32" i="5" s="1"/>
  <c r="B32" i="5"/>
  <c r="A32" i="5"/>
  <c r="O31" i="5"/>
  <c r="N31" i="5"/>
  <c r="P31" i="5" s="1"/>
  <c r="M31" i="5"/>
  <c r="L31" i="5"/>
  <c r="K31" i="5"/>
  <c r="E31" i="5"/>
  <c r="D31" i="5"/>
  <c r="C31" i="5"/>
  <c r="F31" i="5" s="1"/>
  <c r="B31" i="5"/>
  <c r="A31" i="5"/>
  <c r="O30" i="5"/>
  <c r="N30" i="5"/>
  <c r="P30" i="5" s="1"/>
  <c r="M30" i="5"/>
  <c r="L30" i="5"/>
  <c r="K30" i="5"/>
  <c r="F30" i="5"/>
  <c r="E30" i="5"/>
  <c r="D30" i="5"/>
  <c r="C30" i="5"/>
  <c r="B30" i="5"/>
  <c r="A30" i="5"/>
  <c r="O29" i="5"/>
  <c r="N29" i="5"/>
  <c r="P29" i="5" s="1"/>
  <c r="M29" i="5"/>
  <c r="L29" i="5"/>
  <c r="K29" i="5"/>
  <c r="E29" i="5"/>
  <c r="D29" i="5"/>
  <c r="C29" i="5"/>
  <c r="F29" i="5" s="1"/>
  <c r="B29" i="5"/>
  <c r="A29" i="5"/>
  <c r="O28" i="5"/>
  <c r="N28" i="5"/>
  <c r="P28" i="5" s="1"/>
  <c r="M28" i="5"/>
  <c r="L28" i="5"/>
  <c r="K28" i="5"/>
  <c r="E28" i="5"/>
  <c r="D28" i="5"/>
  <c r="C28" i="5"/>
  <c r="F28" i="5" s="1"/>
  <c r="B28" i="5"/>
  <c r="A28" i="5"/>
  <c r="O27" i="5"/>
  <c r="N27" i="5"/>
  <c r="P27" i="5" s="1"/>
  <c r="M27" i="5"/>
  <c r="L27" i="5"/>
  <c r="K27" i="5"/>
  <c r="E27" i="5"/>
  <c r="D27" i="5"/>
  <c r="C27" i="5"/>
  <c r="F27" i="5" s="1"/>
  <c r="B27" i="5"/>
  <c r="A27" i="5"/>
  <c r="O26" i="5"/>
  <c r="N26" i="5"/>
  <c r="P26" i="5" s="1"/>
  <c r="M26" i="5"/>
  <c r="L26" i="5"/>
  <c r="K26" i="5"/>
  <c r="F26" i="5"/>
  <c r="E26" i="5"/>
  <c r="D26" i="5"/>
  <c r="C26" i="5"/>
  <c r="B26" i="5"/>
  <c r="A26" i="5"/>
  <c r="O25" i="5"/>
  <c r="N25" i="5"/>
  <c r="P25" i="5" s="1"/>
  <c r="M25" i="5"/>
  <c r="L25" i="5"/>
  <c r="K25" i="5"/>
  <c r="E25" i="5"/>
  <c r="D25" i="5"/>
  <c r="C25" i="5"/>
  <c r="F25" i="5" s="1"/>
  <c r="B25" i="5"/>
  <c r="A25" i="5"/>
  <c r="O24" i="5"/>
  <c r="N24" i="5"/>
  <c r="P24" i="5" s="1"/>
  <c r="M24" i="5"/>
  <c r="L24" i="5"/>
  <c r="K24" i="5"/>
  <c r="E24" i="5"/>
  <c r="D24" i="5"/>
  <c r="C24" i="5"/>
  <c r="F24" i="5" s="1"/>
  <c r="B24" i="5"/>
  <c r="A24" i="5"/>
  <c r="O23" i="5"/>
  <c r="N23" i="5"/>
  <c r="P23" i="5" s="1"/>
  <c r="M23" i="5"/>
  <c r="L23" i="5"/>
  <c r="K23" i="5"/>
  <c r="E23" i="5"/>
  <c r="D23" i="5"/>
  <c r="C23" i="5"/>
  <c r="F23" i="5" s="1"/>
  <c r="B23" i="5"/>
  <c r="A23" i="5"/>
  <c r="P22" i="5"/>
  <c r="O22" i="5"/>
  <c r="N22" i="5"/>
  <c r="M22" i="5"/>
  <c r="L22" i="5"/>
  <c r="K22" i="5"/>
  <c r="E22" i="5"/>
  <c r="D22" i="5"/>
  <c r="C22" i="5"/>
  <c r="F22" i="5" s="1"/>
  <c r="B22" i="5"/>
  <c r="A22" i="5"/>
  <c r="O21" i="5"/>
  <c r="N21" i="5"/>
  <c r="P21" i="5" s="1"/>
  <c r="M21" i="5"/>
  <c r="L21" i="5"/>
  <c r="K21" i="5"/>
  <c r="E21" i="5"/>
  <c r="D21" i="5"/>
  <c r="C21" i="5"/>
  <c r="F21" i="5" s="1"/>
  <c r="B21" i="5"/>
  <c r="A21" i="5"/>
  <c r="O20" i="5"/>
  <c r="N20" i="5"/>
  <c r="P20" i="5" s="1"/>
  <c r="M20" i="5"/>
  <c r="L20" i="5"/>
  <c r="K20" i="5"/>
  <c r="E20" i="5"/>
  <c r="D20" i="5"/>
  <c r="C20" i="5"/>
  <c r="F20" i="5" s="1"/>
  <c r="B20" i="5"/>
  <c r="A20" i="5"/>
  <c r="P19" i="5"/>
  <c r="O19" i="5"/>
  <c r="N19" i="5"/>
  <c r="M19" i="5"/>
  <c r="L19" i="5"/>
  <c r="K19" i="5"/>
  <c r="E19" i="5"/>
  <c r="D19" i="5"/>
  <c r="C19" i="5"/>
  <c r="F19" i="5" s="1"/>
  <c r="B19" i="5"/>
  <c r="A19" i="5"/>
  <c r="O18" i="5"/>
  <c r="N18" i="5"/>
  <c r="P18" i="5" s="1"/>
  <c r="M18" i="5"/>
  <c r="L18" i="5"/>
  <c r="K18" i="5"/>
  <c r="E18" i="5"/>
  <c r="D18" i="5"/>
  <c r="C18" i="5"/>
  <c r="F18" i="5" s="1"/>
  <c r="B18" i="5"/>
  <c r="A18" i="5"/>
  <c r="O17" i="5"/>
  <c r="N17" i="5"/>
  <c r="P17" i="5" s="1"/>
  <c r="M17" i="5"/>
  <c r="L17" i="5"/>
  <c r="K17" i="5"/>
  <c r="E17" i="5"/>
  <c r="D17" i="5"/>
  <c r="C17" i="5"/>
  <c r="F17" i="5" s="1"/>
  <c r="B17" i="5"/>
  <c r="A17" i="5"/>
  <c r="O16" i="5"/>
  <c r="N16" i="5"/>
  <c r="P16" i="5" s="1"/>
  <c r="M16" i="5"/>
  <c r="L16" i="5"/>
  <c r="K16" i="5"/>
  <c r="E16" i="5"/>
  <c r="D16" i="5"/>
  <c r="C16" i="5"/>
  <c r="F16" i="5" s="1"/>
  <c r="B16" i="5"/>
  <c r="A16" i="5"/>
  <c r="O15" i="5"/>
  <c r="N15" i="5"/>
  <c r="P15" i="5" s="1"/>
  <c r="M15" i="5"/>
  <c r="L15" i="5"/>
  <c r="K15" i="5"/>
  <c r="E15" i="5"/>
  <c r="D15" i="5"/>
  <c r="C15" i="5"/>
  <c r="F15" i="5" s="1"/>
  <c r="B15" i="5"/>
  <c r="A15" i="5"/>
  <c r="O14" i="5"/>
  <c r="N14" i="5"/>
  <c r="P14" i="5" s="1"/>
  <c r="M14" i="5"/>
  <c r="L14" i="5"/>
  <c r="K14" i="5"/>
  <c r="E14" i="5"/>
  <c r="D14" i="5"/>
  <c r="C14" i="5"/>
  <c r="F14" i="5" s="1"/>
  <c r="B14" i="5"/>
  <c r="A14" i="5"/>
  <c r="O13" i="5"/>
  <c r="N13" i="5"/>
  <c r="P13" i="5" s="1"/>
  <c r="M13" i="5"/>
  <c r="L13" i="5"/>
  <c r="K13" i="5"/>
  <c r="E13" i="5"/>
  <c r="D13" i="5"/>
  <c r="C13" i="5"/>
  <c r="F13" i="5" s="1"/>
  <c r="B13" i="5"/>
  <c r="A13" i="5"/>
  <c r="O12" i="5"/>
  <c r="N12" i="5"/>
  <c r="P12" i="5" s="1"/>
  <c r="M12" i="5"/>
  <c r="L12" i="5"/>
  <c r="K12" i="5"/>
  <c r="E12" i="5"/>
  <c r="D12" i="5"/>
  <c r="C12" i="5"/>
  <c r="F12" i="5" s="1"/>
  <c r="B12" i="5"/>
  <c r="A12" i="5"/>
  <c r="O11" i="5"/>
  <c r="N11" i="5"/>
  <c r="P11" i="5" s="1"/>
  <c r="M11" i="5"/>
  <c r="L11" i="5"/>
  <c r="K11" i="5"/>
  <c r="E11" i="5"/>
  <c r="D11" i="5"/>
  <c r="C11" i="5"/>
  <c r="F11" i="5" s="1"/>
  <c r="B11" i="5"/>
  <c r="A11" i="5"/>
  <c r="O10" i="5"/>
  <c r="N10" i="5"/>
  <c r="P10" i="5" s="1"/>
  <c r="M10" i="5"/>
  <c r="L10" i="5"/>
  <c r="K10" i="5"/>
  <c r="E10" i="5"/>
  <c r="D10" i="5"/>
  <c r="C10" i="5"/>
  <c r="F10" i="5" s="1"/>
  <c r="B10" i="5"/>
  <c r="A10" i="5"/>
  <c r="O9" i="5"/>
  <c r="N9" i="5"/>
  <c r="P9" i="5" s="1"/>
  <c r="M9" i="5"/>
  <c r="L9" i="5"/>
  <c r="K9" i="5"/>
  <c r="E9" i="5"/>
  <c r="D9" i="5"/>
  <c r="C9" i="5"/>
  <c r="F9" i="5" s="1"/>
  <c r="B9" i="5"/>
  <c r="A9" i="5"/>
  <c r="Y8" i="5"/>
  <c r="Z8" i="5" s="1"/>
  <c r="X8" i="5"/>
  <c r="W8" i="5"/>
  <c r="V8" i="5"/>
  <c r="U8" i="5"/>
  <c r="O8" i="5"/>
  <c r="N8" i="5"/>
  <c r="P8" i="5" s="1"/>
  <c r="M8" i="5"/>
  <c r="L8" i="5"/>
  <c r="K8" i="5"/>
  <c r="E8" i="5"/>
  <c r="D8" i="5"/>
  <c r="C8" i="5"/>
  <c r="F8" i="5" s="1"/>
  <c r="B8" i="5"/>
  <c r="A8" i="5"/>
  <c r="Y7" i="5"/>
  <c r="Z7" i="5" s="1"/>
  <c r="X7" i="5"/>
  <c r="W7" i="5"/>
  <c r="V7" i="5"/>
  <c r="U7" i="5"/>
  <c r="O7" i="5"/>
  <c r="N7" i="5"/>
  <c r="P7" i="5" s="1"/>
  <c r="M7" i="5"/>
  <c r="L7" i="5"/>
  <c r="K7" i="5"/>
  <c r="E7" i="5"/>
  <c r="D7" i="5"/>
  <c r="C7" i="5"/>
  <c r="F7" i="5" s="1"/>
  <c r="B7" i="5"/>
  <c r="A7" i="5"/>
  <c r="Y6" i="5"/>
  <c r="Z6" i="5" s="1"/>
  <c r="X6" i="5"/>
  <c r="W6" i="5"/>
  <c r="V6" i="5"/>
  <c r="U6" i="5"/>
  <c r="O6" i="5"/>
  <c r="N6" i="5"/>
  <c r="P6" i="5" s="1"/>
  <c r="M6" i="5"/>
  <c r="L6" i="5"/>
  <c r="K6" i="5"/>
  <c r="E6" i="5"/>
  <c r="D6" i="5"/>
  <c r="C6" i="5"/>
  <c r="F6" i="5" s="1"/>
  <c r="B6" i="5"/>
  <c r="A6" i="5"/>
  <c r="Y5" i="5"/>
  <c r="Z5" i="5" s="1"/>
  <c r="X5" i="5"/>
  <c r="W5" i="5"/>
  <c r="V5" i="5"/>
  <c r="U5" i="5"/>
  <c r="O5" i="5"/>
  <c r="N5" i="5"/>
  <c r="P5" i="5" s="1"/>
  <c r="M5" i="5"/>
  <c r="L5" i="5"/>
  <c r="K5" i="5"/>
  <c r="E5" i="5"/>
  <c r="D5" i="5"/>
  <c r="C5" i="5"/>
  <c r="F5" i="5" s="1"/>
  <c r="B5" i="5"/>
  <c r="A5" i="5"/>
  <c r="X4" i="5"/>
  <c r="O4" i="5"/>
  <c r="E4" i="5"/>
  <c r="D4" i="5"/>
  <c r="U106" i="4"/>
  <c r="T106" i="4"/>
  <c r="S106" i="4"/>
  <c r="V106" i="4" s="1"/>
  <c r="R106" i="4"/>
  <c r="Q106" i="4"/>
  <c r="L106" i="4"/>
  <c r="K106" i="4"/>
  <c r="J106" i="4"/>
  <c r="M106" i="4" s="1"/>
  <c r="I106" i="4"/>
  <c r="H106" i="4"/>
  <c r="E106" i="4"/>
  <c r="D106" i="4"/>
  <c r="C106" i="4"/>
  <c r="F106" i="4" s="1"/>
  <c r="B106" i="4"/>
  <c r="A106" i="4"/>
  <c r="U105" i="4"/>
  <c r="T105" i="4"/>
  <c r="S105" i="4"/>
  <c r="V105" i="4" s="1"/>
  <c r="R105" i="4"/>
  <c r="Q105" i="4"/>
  <c r="L105" i="4"/>
  <c r="K105" i="4"/>
  <c r="J105" i="4"/>
  <c r="M105" i="4" s="1"/>
  <c r="I105" i="4"/>
  <c r="H105" i="4"/>
  <c r="E105" i="4"/>
  <c r="D105" i="4"/>
  <c r="C105" i="4"/>
  <c r="F105" i="4" s="1"/>
  <c r="B105" i="4"/>
  <c r="A105" i="4"/>
  <c r="U104" i="4"/>
  <c r="T104" i="4"/>
  <c r="S104" i="4"/>
  <c r="V104" i="4" s="1"/>
  <c r="R104" i="4"/>
  <c r="Q104" i="4"/>
  <c r="L104" i="4"/>
  <c r="K104" i="4"/>
  <c r="J104" i="4"/>
  <c r="M104" i="4" s="1"/>
  <c r="I104" i="4"/>
  <c r="H104" i="4"/>
  <c r="E104" i="4"/>
  <c r="D104" i="4"/>
  <c r="C104" i="4"/>
  <c r="F104" i="4" s="1"/>
  <c r="B104" i="4"/>
  <c r="A104" i="4"/>
  <c r="U103" i="4"/>
  <c r="T103" i="4"/>
  <c r="S103" i="4"/>
  <c r="V103" i="4" s="1"/>
  <c r="R103" i="4"/>
  <c r="Q103" i="4"/>
  <c r="L103" i="4"/>
  <c r="K103" i="4"/>
  <c r="J103" i="4"/>
  <c r="M103" i="4" s="1"/>
  <c r="I103" i="4"/>
  <c r="H103" i="4"/>
  <c r="E103" i="4"/>
  <c r="D103" i="4"/>
  <c r="C103" i="4"/>
  <c r="F103" i="4" s="1"/>
  <c r="B103" i="4"/>
  <c r="A103" i="4"/>
  <c r="U102" i="4"/>
  <c r="T102" i="4"/>
  <c r="S102" i="4"/>
  <c r="V102" i="4" s="1"/>
  <c r="R102" i="4"/>
  <c r="Q102" i="4"/>
  <c r="L102" i="4"/>
  <c r="K102" i="4"/>
  <c r="J102" i="4"/>
  <c r="M102" i="4" s="1"/>
  <c r="I102" i="4"/>
  <c r="H102" i="4"/>
  <c r="E102" i="4"/>
  <c r="D102" i="4"/>
  <c r="C102" i="4"/>
  <c r="F102" i="4" s="1"/>
  <c r="B102" i="4"/>
  <c r="A102" i="4"/>
  <c r="U101" i="4"/>
  <c r="T101" i="4"/>
  <c r="S101" i="4"/>
  <c r="V101" i="4" s="1"/>
  <c r="R101" i="4"/>
  <c r="Q101" i="4"/>
  <c r="L101" i="4"/>
  <c r="K101" i="4"/>
  <c r="J101" i="4"/>
  <c r="M101" i="4" s="1"/>
  <c r="I101" i="4"/>
  <c r="H101" i="4"/>
  <c r="E101" i="4"/>
  <c r="D101" i="4"/>
  <c r="C101" i="4"/>
  <c r="F101" i="4" s="1"/>
  <c r="B101" i="4"/>
  <c r="A101" i="4"/>
  <c r="U100" i="4"/>
  <c r="T100" i="4"/>
  <c r="S100" i="4"/>
  <c r="V100" i="4" s="1"/>
  <c r="R100" i="4"/>
  <c r="Q100" i="4"/>
  <c r="L100" i="4"/>
  <c r="K100" i="4"/>
  <c r="J100" i="4"/>
  <c r="M100" i="4" s="1"/>
  <c r="I100" i="4"/>
  <c r="H100" i="4"/>
  <c r="F100" i="4"/>
  <c r="E100" i="4"/>
  <c r="D100" i="4"/>
  <c r="C100" i="4"/>
  <c r="B100" i="4"/>
  <c r="A100" i="4"/>
  <c r="U99" i="4"/>
  <c r="T99" i="4"/>
  <c r="S99" i="4"/>
  <c r="V99" i="4" s="1"/>
  <c r="R99" i="4"/>
  <c r="Q99" i="4"/>
  <c r="L99" i="4"/>
  <c r="K99" i="4"/>
  <c r="J99" i="4"/>
  <c r="M99" i="4" s="1"/>
  <c r="I99" i="4"/>
  <c r="H99" i="4"/>
  <c r="E99" i="4"/>
  <c r="D99" i="4"/>
  <c r="C99" i="4"/>
  <c r="F99" i="4" s="1"/>
  <c r="B99" i="4"/>
  <c r="A99" i="4"/>
  <c r="U98" i="4"/>
  <c r="T98" i="4"/>
  <c r="S98" i="4"/>
  <c r="V98" i="4" s="1"/>
  <c r="R98" i="4"/>
  <c r="Q98" i="4"/>
  <c r="L98" i="4"/>
  <c r="K98" i="4"/>
  <c r="J98" i="4"/>
  <c r="M98" i="4" s="1"/>
  <c r="I98" i="4"/>
  <c r="H98" i="4"/>
  <c r="E98" i="4"/>
  <c r="D98" i="4"/>
  <c r="C98" i="4"/>
  <c r="F98" i="4" s="1"/>
  <c r="B98" i="4"/>
  <c r="A98" i="4"/>
  <c r="V97" i="4"/>
  <c r="U97" i="4"/>
  <c r="T97" i="4"/>
  <c r="S97" i="4"/>
  <c r="R97" i="4"/>
  <c r="Q97" i="4"/>
  <c r="L97" i="4"/>
  <c r="K97" i="4"/>
  <c r="J97" i="4"/>
  <c r="M97" i="4" s="1"/>
  <c r="I97" i="4"/>
  <c r="H97" i="4"/>
  <c r="E97" i="4"/>
  <c r="D97" i="4"/>
  <c r="C97" i="4"/>
  <c r="F97" i="4" s="1"/>
  <c r="B97" i="4"/>
  <c r="A97" i="4"/>
  <c r="U96" i="4"/>
  <c r="T96" i="4"/>
  <c r="S96" i="4"/>
  <c r="V96" i="4" s="1"/>
  <c r="R96" i="4"/>
  <c r="Q96" i="4"/>
  <c r="L96" i="4"/>
  <c r="K96" i="4"/>
  <c r="J96" i="4"/>
  <c r="M96" i="4" s="1"/>
  <c r="I96" i="4"/>
  <c r="H96" i="4"/>
  <c r="E96" i="4"/>
  <c r="D96" i="4"/>
  <c r="C96" i="4"/>
  <c r="F96" i="4" s="1"/>
  <c r="B96" i="4"/>
  <c r="A96" i="4"/>
  <c r="U95" i="4"/>
  <c r="T95" i="4"/>
  <c r="S95" i="4"/>
  <c r="V95" i="4" s="1"/>
  <c r="R95" i="4"/>
  <c r="Q95" i="4"/>
  <c r="L95" i="4"/>
  <c r="K95" i="4"/>
  <c r="J95" i="4"/>
  <c r="M95" i="4" s="1"/>
  <c r="I95" i="4"/>
  <c r="H95" i="4"/>
  <c r="E95" i="4"/>
  <c r="D95" i="4"/>
  <c r="C95" i="4"/>
  <c r="F95" i="4" s="1"/>
  <c r="B95" i="4"/>
  <c r="A95" i="4"/>
  <c r="U94" i="4"/>
  <c r="T94" i="4"/>
  <c r="S94" i="4"/>
  <c r="V94" i="4" s="1"/>
  <c r="R94" i="4"/>
  <c r="Q94" i="4"/>
  <c r="L94" i="4"/>
  <c r="K94" i="4"/>
  <c r="J94" i="4"/>
  <c r="M94" i="4" s="1"/>
  <c r="I94" i="4"/>
  <c r="H94" i="4"/>
  <c r="E94" i="4"/>
  <c r="D94" i="4"/>
  <c r="C94" i="4"/>
  <c r="F94" i="4" s="1"/>
  <c r="B94" i="4"/>
  <c r="A94" i="4"/>
  <c r="U93" i="4"/>
  <c r="T93" i="4"/>
  <c r="S93" i="4"/>
  <c r="V93" i="4" s="1"/>
  <c r="R93" i="4"/>
  <c r="Q93" i="4"/>
  <c r="L93" i="4"/>
  <c r="K93" i="4"/>
  <c r="J93" i="4"/>
  <c r="M93" i="4" s="1"/>
  <c r="I93" i="4"/>
  <c r="H93" i="4"/>
  <c r="E93" i="4"/>
  <c r="D93" i="4"/>
  <c r="C93" i="4"/>
  <c r="F93" i="4" s="1"/>
  <c r="B93" i="4"/>
  <c r="A93" i="4"/>
  <c r="U92" i="4"/>
  <c r="T92" i="4"/>
  <c r="S92" i="4"/>
  <c r="V92" i="4" s="1"/>
  <c r="R92" i="4"/>
  <c r="Q92" i="4"/>
  <c r="L92" i="4"/>
  <c r="K92" i="4"/>
  <c r="J92" i="4"/>
  <c r="M92" i="4" s="1"/>
  <c r="I92" i="4"/>
  <c r="H92" i="4"/>
  <c r="E92" i="4"/>
  <c r="D92" i="4"/>
  <c r="C92" i="4"/>
  <c r="F92" i="4" s="1"/>
  <c r="B92" i="4"/>
  <c r="A92" i="4"/>
  <c r="U91" i="4"/>
  <c r="T91" i="4"/>
  <c r="S91" i="4"/>
  <c r="V91" i="4" s="1"/>
  <c r="R91" i="4"/>
  <c r="Q91" i="4"/>
  <c r="L91" i="4"/>
  <c r="K91" i="4"/>
  <c r="J91" i="4"/>
  <c r="M91" i="4" s="1"/>
  <c r="I91" i="4"/>
  <c r="H91" i="4"/>
  <c r="E91" i="4"/>
  <c r="D91" i="4"/>
  <c r="C91" i="4"/>
  <c r="F91" i="4" s="1"/>
  <c r="B91" i="4"/>
  <c r="A91" i="4"/>
  <c r="U90" i="4"/>
  <c r="T90" i="4"/>
  <c r="S90" i="4"/>
  <c r="V90" i="4" s="1"/>
  <c r="R90" i="4"/>
  <c r="Q90" i="4"/>
  <c r="L90" i="4"/>
  <c r="K90" i="4"/>
  <c r="J90" i="4"/>
  <c r="M90" i="4" s="1"/>
  <c r="I90" i="4"/>
  <c r="H90" i="4"/>
  <c r="E90" i="4"/>
  <c r="D90" i="4"/>
  <c r="C90" i="4"/>
  <c r="F90" i="4" s="1"/>
  <c r="B90" i="4"/>
  <c r="A90" i="4"/>
  <c r="U89" i="4"/>
  <c r="T89" i="4"/>
  <c r="S89" i="4"/>
  <c r="V89" i="4" s="1"/>
  <c r="R89" i="4"/>
  <c r="Q89" i="4"/>
  <c r="L89" i="4"/>
  <c r="K89" i="4"/>
  <c r="J89" i="4"/>
  <c r="M89" i="4" s="1"/>
  <c r="I89" i="4"/>
  <c r="H89" i="4"/>
  <c r="E89" i="4"/>
  <c r="D89" i="4"/>
  <c r="C89" i="4"/>
  <c r="F89" i="4" s="1"/>
  <c r="B89" i="4"/>
  <c r="A89" i="4"/>
  <c r="U88" i="4"/>
  <c r="T88" i="4"/>
  <c r="S88" i="4"/>
  <c r="V88" i="4" s="1"/>
  <c r="R88" i="4"/>
  <c r="Q88" i="4"/>
  <c r="L88" i="4"/>
  <c r="K88" i="4"/>
  <c r="J88" i="4"/>
  <c r="M88" i="4" s="1"/>
  <c r="I88" i="4"/>
  <c r="H88" i="4"/>
  <c r="E88" i="4"/>
  <c r="D88" i="4"/>
  <c r="C88" i="4"/>
  <c r="F88" i="4" s="1"/>
  <c r="B88" i="4"/>
  <c r="A88" i="4"/>
  <c r="U87" i="4"/>
  <c r="T87" i="4"/>
  <c r="S87" i="4"/>
  <c r="V87" i="4" s="1"/>
  <c r="R87" i="4"/>
  <c r="Q87" i="4"/>
  <c r="L87" i="4"/>
  <c r="K87" i="4"/>
  <c r="J87" i="4"/>
  <c r="M87" i="4" s="1"/>
  <c r="I87" i="4"/>
  <c r="H87" i="4"/>
  <c r="E87" i="4"/>
  <c r="D87" i="4"/>
  <c r="C87" i="4"/>
  <c r="F87" i="4" s="1"/>
  <c r="B87" i="4"/>
  <c r="A87" i="4"/>
  <c r="U86" i="4"/>
  <c r="T86" i="4"/>
  <c r="S86" i="4"/>
  <c r="V86" i="4" s="1"/>
  <c r="R86" i="4"/>
  <c r="Q86" i="4"/>
  <c r="L86" i="4"/>
  <c r="K86" i="4"/>
  <c r="J86" i="4"/>
  <c r="M86" i="4" s="1"/>
  <c r="I86" i="4"/>
  <c r="H86" i="4"/>
  <c r="E86" i="4"/>
  <c r="D86" i="4"/>
  <c r="C86" i="4"/>
  <c r="F86" i="4" s="1"/>
  <c r="B86" i="4"/>
  <c r="A86" i="4"/>
  <c r="U85" i="4"/>
  <c r="T85" i="4"/>
  <c r="S85" i="4"/>
  <c r="V85" i="4" s="1"/>
  <c r="R85" i="4"/>
  <c r="Q85" i="4"/>
  <c r="L85" i="4"/>
  <c r="K85" i="4"/>
  <c r="J85" i="4"/>
  <c r="M85" i="4" s="1"/>
  <c r="I85" i="4"/>
  <c r="H85" i="4"/>
  <c r="E85" i="4"/>
  <c r="D85" i="4"/>
  <c r="C85" i="4"/>
  <c r="F85" i="4" s="1"/>
  <c r="B85" i="4"/>
  <c r="A85" i="4"/>
  <c r="U84" i="4"/>
  <c r="T84" i="4"/>
  <c r="S84" i="4"/>
  <c r="V84" i="4" s="1"/>
  <c r="R84" i="4"/>
  <c r="Q84" i="4"/>
  <c r="L84" i="4"/>
  <c r="K84" i="4"/>
  <c r="J84" i="4"/>
  <c r="M84" i="4" s="1"/>
  <c r="I84" i="4"/>
  <c r="H84" i="4"/>
  <c r="E84" i="4"/>
  <c r="D84" i="4"/>
  <c r="C84" i="4"/>
  <c r="F84" i="4" s="1"/>
  <c r="B84" i="4"/>
  <c r="A84" i="4"/>
  <c r="U83" i="4"/>
  <c r="T83" i="4"/>
  <c r="S83" i="4"/>
  <c r="V83" i="4" s="1"/>
  <c r="R83" i="4"/>
  <c r="Q83" i="4"/>
  <c r="L83" i="4"/>
  <c r="K83" i="4"/>
  <c r="J83" i="4"/>
  <c r="M83" i="4" s="1"/>
  <c r="I83" i="4"/>
  <c r="H83" i="4"/>
  <c r="E83" i="4"/>
  <c r="D83" i="4"/>
  <c r="C83" i="4"/>
  <c r="F83" i="4" s="1"/>
  <c r="B83" i="4"/>
  <c r="A83" i="4"/>
  <c r="U82" i="4"/>
  <c r="T82" i="4"/>
  <c r="S82" i="4"/>
  <c r="V82" i="4" s="1"/>
  <c r="R82" i="4"/>
  <c r="Q82" i="4"/>
  <c r="L82" i="4"/>
  <c r="K82" i="4"/>
  <c r="J82" i="4"/>
  <c r="M82" i="4" s="1"/>
  <c r="I82" i="4"/>
  <c r="H82" i="4"/>
  <c r="E82" i="4"/>
  <c r="D82" i="4"/>
  <c r="C82" i="4"/>
  <c r="F82" i="4" s="1"/>
  <c r="B82" i="4"/>
  <c r="A82" i="4"/>
  <c r="U81" i="4"/>
  <c r="T81" i="4"/>
  <c r="S81" i="4"/>
  <c r="V81" i="4" s="1"/>
  <c r="R81" i="4"/>
  <c r="Q81" i="4"/>
  <c r="L81" i="4"/>
  <c r="K81" i="4"/>
  <c r="J81" i="4"/>
  <c r="M81" i="4" s="1"/>
  <c r="I81" i="4"/>
  <c r="H81" i="4"/>
  <c r="E81" i="4"/>
  <c r="D81" i="4"/>
  <c r="C81" i="4"/>
  <c r="F81" i="4" s="1"/>
  <c r="B81" i="4"/>
  <c r="A81" i="4"/>
  <c r="U80" i="4"/>
  <c r="T80" i="4"/>
  <c r="S80" i="4"/>
  <c r="V80" i="4" s="1"/>
  <c r="R80" i="4"/>
  <c r="Q80" i="4"/>
  <c r="L80" i="4"/>
  <c r="K80" i="4"/>
  <c r="J80" i="4"/>
  <c r="M80" i="4" s="1"/>
  <c r="I80" i="4"/>
  <c r="H80" i="4"/>
  <c r="E80" i="4"/>
  <c r="D80" i="4"/>
  <c r="C80" i="4"/>
  <c r="F80" i="4" s="1"/>
  <c r="B80" i="4"/>
  <c r="A80" i="4"/>
  <c r="U79" i="4"/>
  <c r="T79" i="4"/>
  <c r="S79" i="4"/>
  <c r="V79" i="4" s="1"/>
  <c r="R79" i="4"/>
  <c r="Q79" i="4"/>
  <c r="L79" i="4"/>
  <c r="K79" i="4"/>
  <c r="J79" i="4"/>
  <c r="M79" i="4" s="1"/>
  <c r="I79" i="4"/>
  <c r="H79" i="4"/>
  <c r="E79" i="4"/>
  <c r="D79" i="4"/>
  <c r="C79" i="4"/>
  <c r="F79" i="4" s="1"/>
  <c r="B79" i="4"/>
  <c r="A79" i="4"/>
  <c r="U78" i="4"/>
  <c r="T78" i="4"/>
  <c r="S78" i="4"/>
  <c r="V78" i="4" s="1"/>
  <c r="R78" i="4"/>
  <c r="Q78" i="4"/>
  <c r="L78" i="4"/>
  <c r="K78" i="4"/>
  <c r="J78" i="4"/>
  <c r="M78" i="4" s="1"/>
  <c r="I78" i="4"/>
  <c r="H78" i="4"/>
  <c r="E78" i="4"/>
  <c r="D78" i="4"/>
  <c r="C78" i="4"/>
  <c r="F78" i="4" s="1"/>
  <c r="B78" i="4"/>
  <c r="A78" i="4"/>
  <c r="U77" i="4"/>
  <c r="T77" i="4"/>
  <c r="S77" i="4"/>
  <c r="V77" i="4" s="1"/>
  <c r="R77" i="4"/>
  <c r="Q77" i="4"/>
  <c r="L77" i="4"/>
  <c r="K77" i="4"/>
  <c r="J77" i="4"/>
  <c r="M77" i="4" s="1"/>
  <c r="I77" i="4"/>
  <c r="H77" i="4"/>
  <c r="E77" i="4"/>
  <c r="D77" i="4"/>
  <c r="C77" i="4"/>
  <c r="F77" i="4" s="1"/>
  <c r="B77" i="4"/>
  <c r="A77" i="4"/>
  <c r="U76" i="4"/>
  <c r="T76" i="4"/>
  <c r="S76" i="4"/>
  <c r="V76" i="4" s="1"/>
  <c r="R76" i="4"/>
  <c r="Q76" i="4"/>
  <c r="L76" i="4"/>
  <c r="K76" i="4"/>
  <c r="J76" i="4"/>
  <c r="M76" i="4" s="1"/>
  <c r="I76" i="4"/>
  <c r="H76" i="4"/>
  <c r="E76" i="4"/>
  <c r="D76" i="4"/>
  <c r="C76" i="4"/>
  <c r="F76" i="4" s="1"/>
  <c r="B76" i="4"/>
  <c r="A76" i="4"/>
  <c r="U75" i="4"/>
  <c r="T75" i="4"/>
  <c r="S75" i="4"/>
  <c r="V75" i="4" s="1"/>
  <c r="R75" i="4"/>
  <c r="Q75" i="4"/>
  <c r="L75" i="4"/>
  <c r="K75" i="4"/>
  <c r="J75" i="4"/>
  <c r="M75" i="4" s="1"/>
  <c r="I75" i="4"/>
  <c r="H75" i="4"/>
  <c r="E75" i="4"/>
  <c r="D75" i="4"/>
  <c r="C75" i="4"/>
  <c r="F75" i="4" s="1"/>
  <c r="B75" i="4"/>
  <c r="A75" i="4"/>
  <c r="U74" i="4"/>
  <c r="T74" i="4"/>
  <c r="S74" i="4"/>
  <c r="V74" i="4" s="1"/>
  <c r="R74" i="4"/>
  <c r="Q74" i="4"/>
  <c r="L74" i="4"/>
  <c r="K74" i="4"/>
  <c r="J74" i="4"/>
  <c r="M74" i="4" s="1"/>
  <c r="I74" i="4"/>
  <c r="H74" i="4"/>
  <c r="E74" i="4"/>
  <c r="D74" i="4"/>
  <c r="C74" i="4"/>
  <c r="F74" i="4" s="1"/>
  <c r="B74" i="4"/>
  <c r="A74" i="4"/>
  <c r="U73" i="4"/>
  <c r="T73" i="4"/>
  <c r="S73" i="4"/>
  <c r="V73" i="4" s="1"/>
  <c r="R73" i="4"/>
  <c r="Q73" i="4"/>
  <c r="L73" i="4"/>
  <c r="K73" i="4"/>
  <c r="J73" i="4"/>
  <c r="M73" i="4" s="1"/>
  <c r="I73" i="4"/>
  <c r="H73" i="4"/>
  <c r="E73" i="4"/>
  <c r="D73" i="4"/>
  <c r="C73" i="4"/>
  <c r="F73" i="4" s="1"/>
  <c r="B73" i="4"/>
  <c r="A73" i="4"/>
  <c r="U72" i="4"/>
  <c r="T72" i="4"/>
  <c r="S72" i="4"/>
  <c r="V72" i="4" s="1"/>
  <c r="R72" i="4"/>
  <c r="Q72" i="4"/>
  <c r="L72" i="4"/>
  <c r="K72" i="4"/>
  <c r="J72" i="4"/>
  <c r="M72" i="4" s="1"/>
  <c r="I72" i="4"/>
  <c r="H72" i="4"/>
  <c r="E72" i="4"/>
  <c r="D72" i="4"/>
  <c r="C72" i="4"/>
  <c r="F72" i="4" s="1"/>
  <c r="B72" i="4"/>
  <c r="A72" i="4"/>
  <c r="U71" i="4"/>
  <c r="T71" i="4"/>
  <c r="S71" i="4"/>
  <c r="V71" i="4" s="1"/>
  <c r="R71" i="4"/>
  <c r="Q71" i="4"/>
  <c r="L71" i="4"/>
  <c r="K71" i="4"/>
  <c r="J71" i="4"/>
  <c r="M71" i="4" s="1"/>
  <c r="I71" i="4"/>
  <c r="H71" i="4"/>
  <c r="E71" i="4"/>
  <c r="D71" i="4"/>
  <c r="C71" i="4"/>
  <c r="F71" i="4" s="1"/>
  <c r="B71" i="4"/>
  <c r="A71" i="4"/>
  <c r="U70" i="4"/>
  <c r="T70" i="4"/>
  <c r="S70" i="4"/>
  <c r="V70" i="4" s="1"/>
  <c r="R70" i="4"/>
  <c r="Q70" i="4"/>
  <c r="L70" i="4"/>
  <c r="K70" i="4"/>
  <c r="J70" i="4"/>
  <c r="M70" i="4" s="1"/>
  <c r="I70" i="4"/>
  <c r="H70" i="4"/>
  <c r="E70" i="4"/>
  <c r="D70" i="4"/>
  <c r="C70" i="4"/>
  <c r="F70" i="4" s="1"/>
  <c r="B70" i="4"/>
  <c r="A70" i="4"/>
  <c r="U69" i="4"/>
  <c r="T69" i="4"/>
  <c r="S69" i="4"/>
  <c r="V69" i="4" s="1"/>
  <c r="R69" i="4"/>
  <c r="Q69" i="4"/>
  <c r="L69" i="4"/>
  <c r="K69" i="4"/>
  <c r="J69" i="4"/>
  <c r="M69" i="4" s="1"/>
  <c r="I69" i="4"/>
  <c r="H69" i="4"/>
  <c r="E69" i="4"/>
  <c r="D69" i="4"/>
  <c r="C69" i="4"/>
  <c r="F69" i="4" s="1"/>
  <c r="B69" i="4"/>
  <c r="A69" i="4"/>
  <c r="U68" i="4"/>
  <c r="T68" i="4"/>
  <c r="S68" i="4"/>
  <c r="V68" i="4" s="1"/>
  <c r="R68" i="4"/>
  <c r="Q68" i="4"/>
  <c r="L68" i="4"/>
  <c r="K68" i="4"/>
  <c r="J68" i="4"/>
  <c r="M68" i="4" s="1"/>
  <c r="I68" i="4"/>
  <c r="H68" i="4"/>
  <c r="E68" i="4"/>
  <c r="D68" i="4"/>
  <c r="C68" i="4"/>
  <c r="F68" i="4" s="1"/>
  <c r="B68" i="4"/>
  <c r="A68" i="4"/>
  <c r="U67" i="4"/>
  <c r="T67" i="4"/>
  <c r="S67" i="4"/>
  <c r="V67" i="4" s="1"/>
  <c r="R67" i="4"/>
  <c r="Q67" i="4"/>
  <c r="L67" i="4"/>
  <c r="K67" i="4"/>
  <c r="J67" i="4"/>
  <c r="M67" i="4" s="1"/>
  <c r="I67" i="4"/>
  <c r="H67" i="4"/>
  <c r="E67" i="4"/>
  <c r="D67" i="4"/>
  <c r="C67" i="4"/>
  <c r="F67" i="4" s="1"/>
  <c r="B67" i="4"/>
  <c r="A67" i="4"/>
  <c r="U66" i="4"/>
  <c r="T66" i="4"/>
  <c r="S66" i="4"/>
  <c r="V66" i="4" s="1"/>
  <c r="R66" i="4"/>
  <c r="Q66" i="4"/>
  <c r="L66" i="4"/>
  <c r="K66" i="4"/>
  <c r="J66" i="4"/>
  <c r="M66" i="4" s="1"/>
  <c r="I66" i="4"/>
  <c r="H66" i="4"/>
  <c r="E66" i="4"/>
  <c r="D66" i="4"/>
  <c r="C66" i="4"/>
  <c r="F66" i="4" s="1"/>
  <c r="B66" i="4"/>
  <c r="A66" i="4"/>
  <c r="U65" i="4"/>
  <c r="T65" i="4"/>
  <c r="S65" i="4"/>
  <c r="V65" i="4" s="1"/>
  <c r="R65" i="4"/>
  <c r="Q65" i="4"/>
  <c r="L65" i="4"/>
  <c r="K65" i="4"/>
  <c r="J65" i="4"/>
  <c r="M65" i="4" s="1"/>
  <c r="I65" i="4"/>
  <c r="H65" i="4"/>
  <c r="E65" i="4"/>
  <c r="D65" i="4"/>
  <c r="C65" i="4"/>
  <c r="F65" i="4" s="1"/>
  <c r="B65" i="4"/>
  <c r="A65" i="4"/>
  <c r="U64" i="4"/>
  <c r="T64" i="4"/>
  <c r="S64" i="4"/>
  <c r="V64" i="4" s="1"/>
  <c r="R64" i="4"/>
  <c r="Q64" i="4"/>
  <c r="L64" i="4"/>
  <c r="K64" i="4"/>
  <c r="J64" i="4"/>
  <c r="M64" i="4" s="1"/>
  <c r="I64" i="4"/>
  <c r="H64" i="4"/>
  <c r="E64" i="4"/>
  <c r="D64" i="4"/>
  <c r="C64" i="4"/>
  <c r="F64" i="4" s="1"/>
  <c r="B64" i="4"/>
  <c r="A64" i="4"/>
  <c r="U63" i="4"/>
  <c r="T63" i="4"/>
  <c r="S63" i="4"/>
  <c r="V63" i="4" s="1"/>
  <c r="R63" i="4"/>
  <c r="Q63" i="4"/>
  <c r="L63" i="4"/>
  <c r="K63" i="4"/>
  <c r="J63" i="4"/>
  <c r="M63" i="4" s="1"/>
  <c r="I63" i="4"/>
  <c r="H63" i="4"/>
  <c r="E63" i="4"/>
  <c r="D63" i="4"/>
  <c r="C63" i="4"/>
  <c r="F63" i="4" s="1"/>
  <c r="B63" i="4"/>
  <c r="A63" i="4"/>
  <c r="U62" i="4"/>
  <c r="T62" i="4"/>
  <c r="S62" i="4"/>
  <c r="V62" i="4" s="1"/>
  <c r="R62" i="4"/>
  <c r="Q62" i="4"/>
  <c r="L62" i="4"/>
  <c r="K62" i="4"/>
  <c r="J62" i="4"/>
  <c r="M62" i="4" s="1"/>
  <c r="I62" i="4"/>
  <c r="H62" i="4"/>
  <c r="E62" i="4"/>
  <c r="D62" i="4"/>
  <c r="C62" i="4"/>
  <c r="F62" i="4" s="1"/>
  <c r="B62" i="4"/>
  <c r="A62" i="4"/>
  <c r="U61" i="4"/>
  <c r="T61" i="4"/>
  <c r="S61" i="4"/>
  <c r="V61" i="4" s="1"/>
  <c r="R61" i="4"/>
  <c r="Q61" i="4"/>
  <c r="L61" i="4"/>
  <c r="K61" i="4"/>
  <c r="J61" i="4"/>
  <c r="M61" i="4" s="1"/>
  <c r="I61" i="4"/>
  <c r="H61" i="4"/>
  <c r="E61" i="4"/>
  <c r="D61" i="4"/>
  <c r="C61" i="4"/>
  <c r="F61" i="4" s="1"/>
  <c r="B61" i="4"/>
  <c r="A61" i="4"/>
  <c r="U60" i="4"/>
  <c r="T60" i="4"/>
  <c r="S60" i="4"/>
  <c r="V60" i="4" s="1"/>
  <c r="R60" i="4"/>
  <c r="Q60" i="4"/>
  <c r="L60" i="4"/>
  <c r="K60" i="4"/>
  <c r="J60" i="4"/>
  <c r="M60" i="4" s="1"/>
  <c r="I60" i="4"/>
  <c r="H60" i="4"/>
  <c r="E60" i="4"/>
  <c r="D60" i="4"/>
  <c r="C60" i="4"/>
  <c r="F60" i="4" s="1"/>
  <c r="B60" i="4"/>
  <c r="A60" i="4"/>
  <c r="U59" i="4"/>
  <c r="T59" i="4"/>
  <c r="S59" i="4"/>
  <c r="V59" i="4" s="1"/>
  <c r="R59" i="4"/>
  <c r="Q59" i="4"/>
  <c r="L59" i="4"/>
  <c r="K59" i="4"/>
  <c r="J59" i="4"/>
  <c r="M59" i="4" s="1"/>
  <c r="I59" i="4"/>
  <c r="H59" i="4"/>
  <c r="E59" i="4"/>
  <c r="D59" i="4"/>
  <c r="C59" i="4"/>
  <c r="F59" i="4" s="1"/>
  <c r="B59" i="4"/>
  <c r="A59" i="4"/>
  <c r="U58" i="4"/>
  <c r="T58" i="4"/>
  <c r="S58" i="4"/>
  <c r="V58" i="4" s="1"/>
  <c r="R58" i="4"/>
  <c r="Q58" i="4"/>
  <c r="L58" i="4"/>
  <c r="K58" i="4"/>
  <c r="J58" i="4"/>
  <c r="M58" i="4" s="1"/>
  <c r="I58" i="4"/>
  <c r="H58" i="4"/>
  <c r="E58" i="4"/>
  <c r="D58" i="4"/>
  <c r="C58" i="4"/>
  <c r="F58" i="4" s="1"/>
  <c r="B58" i="4"/>
  <c r="A58" i="4"/>
  <c r="U57" i="4"/>
  <c r="T57" i="4"/>
  <c r="S57" i="4"/>
  <c r="V57" i="4" s="1"/>
  <c r="R57" i="4"/>
  <c r="Q57" i="4"/>
  <c r="L57" i="4"/>
  <c r="K57" i="4"/>
  <c r="J57" i="4"/>
  <c r="M57" i="4" s="1"/>
  <c r="I57" i="4"/>
  <c r="H57" i="4"/>
  <c r="E57" i="4"/>
  <c r="D57" i="4"/>
  <c r="C57" i="4"/>
  <c r="F57" i="4" s="1"/>
  <c r="B57" i="4"/>
  <c r="A57" i="4"/>
  <c r="U56" i="4"/>
  <c r="T56" i="4"/>
  <c r="S56" i="4"/>
  <c r="V56" i="4" s="1"/>
  <c r="R56" i="4"/>
  <c r="Q56" i="4"/>
  <c r="L56" i="4"/>
  <c r="K56" i="4"/>
  <c r="J56" i="4"/>
  <c r="M56" i="4" s="1"/>
  <c r="I56" i="4"/>
  <c r="H56" i="4"/>
  <c r="E56" i="4"/>
  <c r="D56" i="4"/>
  <c r="C56" i="4"/>
  <c r="F56" i="4" s="1"/>
  <c r="B56" i="4"/>
  <c r="A56" i="4"/>
  <c r="U55" i="4"/>
  <c r="T55" i="4"/>
  <c r="S55" i="4"/>
  <c r="V55" i="4" s="1"/>
  <c r="R55" i="4"/>
  <c r="Q55" i="4"/>
  <c r="L55" i="4"/>
  <c r="K55" i="4"/>
  <c r="J55" i="4"/>
  <c r="M55" i="4" s="1"/>
  <c r="I55" i="4"/>
  <c r="H55" i="4"/>
  <c r="E55" i="4"/>
  <c r="D55" i="4"/>
  <c r="C55" i="4"/>
  <c r="F55" i="4" s="1"/>
  <c r="B55" i="4"/>
  <c r="A55" i="4"/>
  <c r="U54" i="4"/>
  <c r="T54" i="4"/>
  <c r="S54" i="4"/>
  <c r="V54" i="4" s="1"/>
  <c r="R54" i="4"/>
  <c r="Q54" i="4"/>
  <c r="L54" i="4"/>
  <c r="K54" i="4"/>
  <c r="J54" i="4"/>
  <c r="M54" i="4" s="1"/>
  <c r="I54" i="4"/>
  <c r="H54" i="4"/>
  <c r="E54" i="4"/>
  <c r="D54" i="4"/>
  <c r="C54" i="4"/>
  <c r="F54" i="4" s="1"/>
  <c r="B54" i="4"/>
  <c r="A54" i="4"/>
  <c r="U53" i="4"/>
  <c r="T53" i="4"/>
  <c r="S53" i="4"/>
  <c r="V53" i="4" s="1"/>
  <c r="R53" i="4"/>
  <c r="Q53" i="4"/>
  <c r="L53" i="4"/>
  <c r="K53" i="4"/>
  <c r="J53" i="4"/>
  <c r="M53" i="4" s="1"/>
  <c r="I53" i="4"/>
  <c r="H53" i="4"/>
  <c r="E53" i="4"/>
  <c r="D53" i="4"/>
  <c r="C53" i="4"/>
  <c r="F53" i="4" s="1"/>
  <c r="B53" i="4"/>
  <c r="A53" i="4"/>
  <c r="U52" i="4"/>
  <c r="T52" i="4"/>
  <c r="S52" i="4"/>
  <c r="V52" i="4" s="1"/>
  <c r="R52" i="4"/>
  <c r="Q52" i="4"/>
  <c r="L52" i="4"/>
  <c r="K52" i="4"/>
  <c r="J52" i="4"/>
  <c r="M52" i="4" s="1"/>
  <c r="I52" i="4"/>
  <c r="H52" i="4"/>
  <c r="E52" i="4"/>
  <c r="D52" i="4"/>
  <c r="C52" i="4"/>
  <c r="F52" i="4" s="1"/>
  <c r="B52" i="4"/>
  <c r="A52" i="4"/>
  <c r="U51" i="4"/>
  <c r="T51" i="4"/>
  <c r="S51" i="4"/>
  <c r="V51" i="4" s="1"/>
  <c r="R51" i="4"/>
  <c r="Q51" i="4"/>
  <c r="L51" i="4"/>
  <c r="K51" i="4"/>
  <c r="J51" i="4"/>
  <c r="M51" i="4" s="1"/>
  <c r="I51" i="4"/>
  <c r="H51" i="4"/>
  <c r="E51" i="4"/>
  <c r="D51" i="4"/>
  <c r="C51" i="4"/>
  <c r="F51" i="4" s="1"/>
  <c r="B51" i="4"/>
  <c r="A51" i="4"/>
  <c r="U50" i="4"/>
  <c r="T50" i="4"/>
  <c r="S50" i="4"/>
  <c r="V50" i="4" s="1"/>
  <c r="R50" i="4"/>
  <c r="Q50" i="4"/>
  <c r="L50" i="4"/>
  <c r="K50" i="4"/>
  <c r="J50" i="4"/>
  <c r="M50" i="4" s="1"/>
  <c r="I50" i="4"/>
  <c r="H50" i="4"/>
  <c r="E50" i="4"/>
  <c r="D50" i="4"/>
  <c r="C50" i="4"/>
  <c r="F50" i="4" s="1"/>
  <c r="B50" i="4"/>
  <c r="A50" i="4"/>
  <c r="U49" i="4"/>
  <c r="T49" i="4"/>
  <c r="S49" i="4"/>
  <c r="V49" i="4" s="1"/>
  <c r="R49" i="4"/>
  <c r="Q49" i="4"/>
  <c r="L49" i="4"/>
  <c r="K49" i="4"/>
  <c r="J49" i="4"/>
  <c r="M49" i="4" s="1"/>
  <c r="I49" i="4"/>
  <c r="H49" i="4"/>
  <c r="E49" i="4"/>
  <c r="D49" i="4"/>
  <c r="C49" i="4"/>
  <c r="F49" i="4" s="1"/>
  <c r="B49" i="4"/>
  <c r="A49" i="4"/>
  <c r="U48" i="4"/>
  <c r="T48" i="4"/>
  <c r="S48" i="4"/>
  <c r="V48" i="4" s="1"/>
  <c r="R48" i="4"/>
  <c r="Q48" i="4"/>
  <c r="L48" i="4"/>
  <c r="K48" i="4"/>
  <c r="J48" i="4"/>
  <c r="M48" i="4" s="1"/>
  <c r="I48" i="4"/>
  <c r="H48" i="4"/>
  <c r="E48" i="4"/>
  <c r="D48" i="4"/>
  <c r="C48" i="4"/>
  <c r="F48" i="4" s="1"/>
  <c r="B48" i="4"/>
  <c r="A48" i="4"/>
  <c r="U47" i="4"/>
  <c r="T47" i="4"/>
  <c r="S47" i="4"/>
  <c r="V47" i="4" s="1"/>
  <c r="R47" i="4"/>
  <c r="Q47" i="4"/>
  <c r="L47" i="4"/>
  <c r="K47" i="4"/>
  <c r="J47" i="4"/>
  <c r="M47" i="4" s="1"/>
  <c r="I47" i="4"/>
  <c r="H47" i="4"/>
  <c r="E47" i="4"/>
  <c r="D47" i="4"/>
  <c r="C47" i="4"/>
  <c r="F47" i="4" s="1"/>
  <c r="B47" i="4"/>
  <c r="A47" i="4"/>
  <c r="U46" i="4"/>
  <c r="T46" i="4"/>
  <c r="S46" i="4"/>
  <c r="V46" i="4" s="1"/>
  <c r="R46" i="4"/>
  <c r="Q46" i="4"/>
  <c r="L46" i="4"/>
  <c r="K46" i="4"/>
  <c r="J46" i="4"/>
  <c r="M46" i="4" s="1"/>
  <c r="I46" i="4"/>
  <c r="H46" i="4"/>
  <c r="E46" i="4"/>
  <c r="D46" i="4"/>
  <c r="C46" i="4"/>
  <c r="F46" i="4" s="1"/>
  <c r="B46" i="4"/>
  <c r="A46" i="4"/>
  <c r="U45" i="4"/>
  <c r="T45" i="4"/>
  <c r="S45" i="4"/>
  <c r="V45" i="4" s="1"/>
  <c r="R45" i="4"/>
  <c r="Q45" i="4"/>
  <c r="L45" i="4"/>
  <c r="K45" i="4"/>
  <c r="J45" i="4"/>
  <c r="M45" i="4" s="1"/>
  <c r="I45" i="4"/>
  <c r="H45" i="4"/>
  <c r="E45" i="4"/>
  <c r="D45" i="4"/>
  <c r="C45" i="4"/>
  <c r="F45" i="4" s="1"/>
  <c r="B45" i="4"/>
  <c r="A45" i="4"/>
  <c r="U44" i="4"/>
  <c r="T44" i="4"/>
  <c r="S44" i="4"/>
  <c r="V44" i="4" s="1"/>
  <c r="R44" i="4"/>
  <c r="Q44" i="4"/>
  <c r="L44" i="4"/>
  <c r="K44" i="4"/>
  <c r="J44" i="4"/>
  <c r="M44" i="4" s="1"/>
  <c r="I44" i="4"/>
  <c r="H44" i="4"/>
  <c r="E44" i="4"/>
  <c r="D44" i="4"/>
  <c r="C44" i="4"/>
  <c r="F44" i="4" s="1"/>
  <c r="B44" i="4"/>
  <c r="A44" i="4"/>
  <c r="U43" i="4"/>
  <c r="T43" i="4"/>
  <c r="S43" i="4"/>
  <c r="V43" i="4" s="1"/>
  <c r="R43" i="4"/>
  <c r="Q43" i="4"/>
  <c r="M43" i="4"/>
  <c r="L43" i="4"/>
  <c r="K43" i="4"/>
  <c r="J43" i="4"/>
  <c r="I43" i="4"/>
  <c r="H43" i="4"/>
  <c r="E43" i="4"/>
  <c r="D43" i="4"/>
  <c r="C43" i="4"/>
  <c r="F43" i="4" s="1"/>
  <c r="B43" i="4"/>
  <c r="A43" i="4"/>
  <c r="U42" i="4"/>
  <c r="T42" i="4"/>
  <c r="S42" i="4"/>
  <c r="V42" i="4" s="1"/>
  <c r="R42" i="4"/>
  <c r="Q42" i="4"/>
  <c r="L42" i="4"/>
  <c r="K42" i="4"/>
  <c r="J42" i="4"/>
  <c r="M42" i="4" s="1"/>
  <c r="I42" i="4"/>
  <c r="H42" i="4"/>
  <c r="E42" i="4"/>
  <c r="D42" i="4"/>
  <c r="C42" i="4"/>
  <c r="F42" i="4" s="1"/>
  <c r="B42" i="4"/>
  <c r="A42" i="4"/>
  <c r="U41" i="4"/>
  <c r="T41" i="4"/>
  <c r="S41" i="4"/>
  <c r="V41" i="4" s="1"/>
  <c r="R41" i="4"/>
  <c r="Q41" i="4"/>
  <c r="L41" i="4"/>
  <c r="K41" i="4"/>
  <c r="J41" i="4"/>
  <c r="M41" i="4" s="1"/>
  <c r="I41" i="4"/>
  <c r="H41" i="4"/>
  <c r="E41" i="4"/>
  <c r="D41" i="4"/>
  <c r="C41" i="4"/>
  <c r="F41" i="4" s="1"/>
  <c r="B41" i="4"/>
  <c r="A41" i="4"/>
  <c r="U40" i="4"/>
  <c r="T40" i="4"/>
  <c r="S40" i="4"/>
  <c r="V40" i="4" s="1"/>
  <c r="R40" i="4"/>
  <c r="Q40" i="4"/>
  <c r="L40" i="4"/>
  <c r="K40" i="4"/>
  <c r="J40" i="4"/>
  <c r="M40" i="4" s="1"/>
  <c r="I40" i="4"/>
  <c r="H40" i="4"/>
  <c r="E40" i="4"/>
  <c r="D40" i="4"/>
  <c r="C40" i="4"/>
  <c r="F40" i="4" s="1"/>
  <c r="B40" i="4"/>
  <c r="A40" i="4"/>
  <c r="U39" i="4"/>
  <c r="T39" i="4"/>
  <c r="S39" i="4"/>
  <c r="V39" i="4" s="1"/>
  <c r="R39" i="4"/>
  <c r="Q39" i="4"/>
  <c r="L39" i="4"/>
  <c r="K39" i="4"/>
  <c r="J39" i="4"/>
  <c r="M39" i="4" s="1"/>
  <c r="I39" i="4"/>
  <c r="H39" i="4"/>
  <c r="E39" i="4"/>
  <c r="D39" i="4"/>
  <c r="C39" i="4"/>
  <c r="F39" i="4" s="1"/>
  <c r="B39" i="4"/>
  <c r="A39" i="4"/>
  <c r="U38" i="4"/>
  <c r="T38" i="4"/>
  <c r="S38" i="4"/>
  <c r="V38" i="4" s="1"/>
  <c r="R38" i="4"/>
  <c r="Q38" i="4"/>
  <c r="L38" i="4"/>
  <c r="K38" i="4"/>
  <c r="J38" i="4"/>
  <c r="M38" i="4" s="1"/>
  <c r="I38" i="4"/>
  <c r="H38" i="4"/>
  <c r="E38" i="4"/>
  <c r="D38" i="4"/>
  <c r="C38" i="4"/>
  <c r="F38" i="4" s="1"/>
  <c r="B38" i="4"/>
  <c r="A38" i="4"/>
  <c r="U37" i="4"/>
  <c r="T37" i="4"/>
  <c r="S37" i="4"/>
  <c r="V37" i="4" s="1"/>
  <c r="R37" i="4"/>
  <c r="Q37" i="4"/>
  <c r="L37" i="4"/>
  <c r="K37" i="4"/>
  <c r="J37" i="4"/>
  <c r="M37" i="4" s="1"/>
  <c r="I37" i="4"/>
  <c r="H37" i="4"/>
  <c r="E37" i="4"/>
  <c r="D37" i="4"/>
  <c r="C37" i="4"/>
  <c r="F37" i="4" s="1"/>
  <c r="B37" i="4"/>
  <c r="A37" i="4"/>
  <c r="U36" i="4"/>
  <c r="T36" i="4"/>
  <c r="S36" i="4"/>
  <c r="V36" i="4" s="1"/>
  <c r="R36" i="4"/>
  <c r="Q36" i="4"/>
  <c r="L36" i="4"/>
  <c r="K36" i="4"/>
  <c r="J36" i="4"/>
  <c r="M36" i="4" s="1"/>
  <c r="I36" i="4"/>
  <c r="H36" i="4"/>
  <c r="E36" i="4"/>
  <c r="D36" i="4"/>
  <c r="C36" i="4"/>
  <c r="F36" i="4" s="1"/>
  <c r="B36" i="4"/>
  <c r="A36" i="4"/>
  <c r="U35" i="4"/>
  <c r="T35" i="4"/>
  <c r="S35" i="4"/>
  <c r="V35" i="4" s="1"/>
  <c r="R35" i="4"/>
  <c r="Q35" i="4"/>
  <c r="L35" i="4"/>
  <c r="K35" i="4"/>
  <c r="J35" i="4"/>
  <c r="M35" i="4" s="1"/>
  <c r="I35" i="4"/>
  <c r="H35" i="4"/>
  <c r="E35" i="4"/>
  <c r="D35" i="4"/>
  <c r="C35" i="4"/>
  <c r="F35" i="4" s="1"/>
  <c r="B35" i="4"/>
  <c r="A35" i="4"/>
  <c r="U34" i="4"/>
  <c r="T34" i="4"/>
  <c r="S34" i="4"/>
  <c r="V34" i="4" s="1"/>
  <c r="R34" i="4"/>
  <c r="Q34" i="4"/>
  <c r="L34" i="4"/>
  <c r="K34" i="4"/>
  <c r="J34" i="4"/>
  <c r="M34" i="4" s="1"/>
  <c r="I34" i="4"/>
  <c r="H34" i="4"/>
  <c r="E34" i="4"/>
  <c r="D34" i="4"/>
  <c r="C34" i="4"/>
  <c r="F34" i="4" s="1"/>
  <c r="B34" i="4"/>
  <c r="A34" i="4"/>
  <c r="U33" i="4"/>
  <c r="T33" i="4"/>
  <c r="S33" i="4"/>
  <c r="V33" i="4" s="1"/>
  <c r="R33" i="4"/>
  <c r="Q33" i="4"/>
  <c r="L33" i="4"/>
  <c r="K33" i="4"/>
  <c r="J33" i="4"/>
  <c r="M33" i="4" s="1"/>
  <c r="I33" i="4"/>
  <c r="H33" i="4"/>
  <c r="E33" i="4"/>
  <c r="D33" i="4"/>
  <c r="C33" i="4"/>
  <c r="F33" i="4" s="1"/>
  <c r="B33" i="4"/>
  <c r="A33" i="4"/>
  <c r="U32" i="4"/>
  <c r="T32" i="4"/>
  <c r="S32" i="4"/>
  <c r="V32" i="4" s="1"/>
  <c r="R32" i="4"/>
  <c r="Q32" i="4"/>
  <c r="L32" i="4"/>
  <c r="K32" i="4"/>
  <c r="J32" i="4"/>
  <c r="M32" i="4" s="1"/>
  <c r="I32" i="4"/>
  <c r="H32" i="4"/>
  <c r="E32" i="4"/>
  <c r="D32" i="4"/>
  <c r="C32" i="4"/>
  <c r="F32" i="4" s="1"/>
  <c r="B32" i="4"/>
  <c r="A32" i="4"/>
  <c r="U31" i="4"/>
  <c r="T31" i="4"/>
  <c r="S31" i="4"/>
  <c r="V31" i="4" s="1"/>
  <c r="R31" i="4"/>
  <c r="Q31" i="4"/>
  <c r="L31" i="4"/>
  <c r="K31" i="4"/>
  <c r="J31" i="4"/>
  <c r="M31" i="4" s="1"/>
  <c r="I31" i="4"/>
  <c r="H31" i="4"/>
  <c r="E31" i="4"/>
  <c r="D31" i="4"/>
  <c r="C31" i="4"/>
  <c r="F31" i="4" s="1"/>
  <c r="B31" i="4"/>
  <c r="A31" i="4"/>
  <c r="U30" i="4"/>
  <c r="T30" i="4"/>
  <c r="S30" i="4"/>
  <c r="V30" i="4" s="1"/>
  <c r="R30" i="4"/>
  <c r="Q30" i="4"/>
  <c r="L30" i="4"/>
  <c r="K30" i="4"/>
  <c r="J30" i="4"/>
  <c r="M30" i="4" s="1"/>
  <c r="I30" i="4"/>
  <c r="H30" i="4"/>
  <c r="E30" i="4"/>
  <c r="D30" i="4"/>
  <c r="C30" i="4"/>
  <c r="F30" i="4" s="1"/>
  <c r="B30" i="4"/>
  <c r="A30" i="4"/>
  <c r="U29" i="4"/>
  <c r="T29" i="4"/>
  <c r="S29" i="4"/>
  <c r="V29" i="4" s="1"/>
  <c r="R29" i="4"/>
  <c r="Q29" i="4"/>
  <c r="L29" i="4"/>
  <c r="K29" i="4"/>
  <c r="J29" i="4"/>
  <c r="M29" i="4" s="1"/>
  <c r="I29" i="4"/>
  <c r="H29" i="4"/>
  <c r="F29" i="4"/>
  <c r="E29" i="4"/>
  <c r="D29" i="4"/>
  <c r="C29" i="4"/>
  <c r="B29" i="4"/>
  <c r="A29" i="4"/>
  <c r="U28" i="4"/>
  <c r="T28" i="4"/>
  <c r="S28" i="4"/>
  <c r="V28" i="4" s="1"/>
  <c r="R28" i="4"/>
  <c r="Q28" i="4"/>
  <c r="L28" i="4"/>
  <c r="K28" i="4"/>
  <c r="J28" i="4"/>
  <c r="M28" i="4" s="1"/>
  <c r="I28" i="4"/>
  <c r="H28" i="4"/>
  <c r="E28" i="4"/>
  <c r="D28" i="4"/>
  <c r="C28" i="4"/>
  <c r="F28" i="4" s="1"/>
  <c r="B28" i="4"/>
  <c r="A28" i="4"/>
  <c r="U27" i="4"/>
  <c r="T27" i="4"/>
  <c r="S27" i="4"/>
  <c r="V27" i="4" s="1"/>
  <c r="R27" i="4"/>
  <c r="Q27" i="4"/>
  <c r="L27" i="4"/>
  <c r="K27" i="4"/>
  <c r="J27" i="4"/>
  <c r="M27" i="4" s="1"/>
  <c r="I27" i="4"/>
  <c r="H27" i="4"/>
  <c r="E27" i="4"/>
  <c r="D27" i="4"/>
  <c r="C27" i="4"/>
  <c r="F27" i="4" s="1"/>
  <c r="B27" i="4"/>
  <c r="A27" i="4"/>
  <c r="U26" i="4"/>
  <c r="T26" i="4"/>
  <c r="S26" i="4"/>
  <c r="V26" i="4" s="1"/>
  <c r="R26" i="4"/>
  <c r="Q26" i="4"/>
  <c r="L26" i="4"/>
  <c r="K26" i="4"/>
  <c r="J26" i="4"/>
  <c r="M26" i="4" s="1"/>
  <c r="I26" i="4"/>
  <c r="H26" i="4"/>
  <c r="E26" i="4"/>
  <c r="D26" i="4"/>
  <c r="C26" i="4"/>
  <c r="F26" i="4" s="1"/>
  <c r="B26" i="4"/>
  <c r="A26" i="4"/>
  <c r="U25" i="4"/>
  <c r="T25" i="4"/>
  <c r="S25" i="4"/>
  <c r="V25" i="4" s="1"/>
  <c r="R25" i="4"/>
  <c r="Q25" i="4"/>
  <c r="L25" i="4"/>
  <c r="K25" i="4"/>
  <c r="J25" i="4"/>
  <c r="M25" i="4" s="1"/>
  <c r="I25" i="4"/>
  <c r="H25" i="4"/>
  <c r="E25" i="4"/>
  <c r="D25" i="4"/>
  <c r="C25" i="4"/>
  <c r="F25" i="4" s="1"/>
  <c r="B25" i="4"/>
  <c r="A25" i="4"/>
  <c r="U24" i="4"/>
  <c r="T24" i="4"/>
  <c r="S24" i="4"/>
  <c r="V24" i="4" s="1"/>
  <c r="R24" i="4"/>
  <c r="Q24" i="4"/>
  <c r="L24" i="4"/>
  <c r="K24" i="4"/>
  <c r="J24" i="4"/>
  <c r="M24" i="4" s="1"/>
  <c r="I24" i="4"/>
  <c r="H24" i="4"/>
  <c r="E24" i="4"/>
  <c r="D24" i="4"/>
  <c r="C24" i="4"/>
  <c r="F24" i="4" s="1"/>
  <c r="B24" i="4"/>
  <c r="A24" i="4"/>
  <c r="U23" i="4"/>
  <c r="T23" i="4"/>
  <c r="S23" i="4"/>
  <c r="V23" i="4" s="1"/>
  <c r="R23" i="4"/>
  <c r="Q23" i="4"/>
  <c r="L23" i="4"/>
  <c r="K23" i="4"/>
  <c r="J23" i="4"/>
  <c r="M23" i="4" s="1"/>
  <c r="I23" i="4"/>
  <c r="H23" i="4"/>
  <c r="E23" i="4"/>
  <c r="D23" i="4"/>
  <c r="C23" i="4"/>
  <c r="F23" i="4" s="1"/>
  <c r="B23" i="4"/>
  <c r="A23" i="4"/>
  <c r="U22" i="4"/>
  <c r="T22" i="4"/>
  <c r="S22" i="4"/>
  <c r="V22" i="4" s="1"/>
  <c r="R22" i="4"/>
  <c r="Q22" i="4"/>
  <c r="L22" i="4"/>
  <c r="K22" i="4"/>
  <c r="J22" i="4"/>
  <c r="M22" i="4" s="1"/>
  <c r="I22" i="4"/>
  <c r="H22" i="4"/>
  <c r="E22" i="4"/>
  <c r="D22" i="4"/>
  <c r="C22" i="4"/>
  <c r="F22" i="4" s="1"/>
  <c r="B22" i="4"/>
  <c r="A22" i="4"/>
  <c r="U21" i="4"/>
  <c r="T21" i="4"/>
  <c r="S21" i="4"/>
  <c r="V21" i="4" s="1"/>
  <c r="R21" i="4"/>
  <c r="Q21" i="4"/>
  <c r="L21" i="4"/>
  <c r="K21" i="4"/>
  <c r="J21" i="4"/>
  <c r="M21" i="4" s="1"/>
  <c r="I21" i="4"/>
  <c r="H21" i="4"/>
  <c r="E21" i="4"/>
  <c r="D21" i="4"/>
  <c r="C21" i="4"/>
  <c r="F21" i="4" s="1"/>
  <c r="B21" i="4"/>
  <c r="A21" i="4"/>
  <c r="U20" i="4"/>
  <c r="T20" i="4"/>
  <c r="S20" i="4"/>
  <c r="V20" i="4" s="1"/>
  <c r="R20" i="4"/>
  <c r="Q20" i="4"/>
  <c r="L20" i="4"/>
  <c r="K20" i="4"/>
  <c r="J20" i="4"/>
  <c r="M20" i="4" s="1"/>
  <c r="I20" i="4"/>
  <c r="H20" i="4"/>
  <c r="E20" i="4"/>
  <c r="D20" i="4"/>
  <c r="C20" i="4"/>
  <c r="F20" i="4" s="1"/>
  <c r="B20" i="4"/>
  <c r="A20" i="4"/>
  <c r="U19" i="4"/>
  <c r="T19" i="4"/>
  <c r="S19" i="4"/>
  <c r="V19" i="4" s="1"/>
  <c r="R19" i="4"/>
  <c r="Q19" i="4"/>
  <c r="L19" i="4"/>
  <c r="K19" i="4"/>
  <c r="J19" i="4"/>
  <c r="M19" i="4" s="1"/>
  <c r="I19" i="4"/>
  <c r="H19" i="4"/>
  <c r="E19" i="4"/>
  <c r="D19" i="4"/>
  <c r="C19" i="4"/>
  <c r="F19" i="4" s="1"/>
  <c r="B19" i="4"/>
  <c r="A19" i="4"/>
  <c r="U18" i="4"/>
  <c r="T18" i="4"/>
  <c r="S18" i="4"/>
  <c r="V18" i="4" s="1"/>
  <c r="R18" i="4"/>
  <c r="Q18" i="4"/>
  <c r="L18" i="4"/>
  <c r="K18" i="4"/>
  <c r="J18" i="4"/>
  <c r="M18" i="4" s="1"/>
  <c r="I18" i="4"/>
  <c r="H18" i="4"/>
  <c r="E18" i="4"/>
  <c r="D18" i="4"/>
  <c r="C18" i="4"/>
  <c r="F18" i="4" s="1"/>
  <c r="B18" i="4"/>
  <c r="A18" i="4"/>
  <c r="U17" i="4"/>
  <c r="T17" i="4"/>
  <c r="S17" i="4"/>
  <c r="V17" i="4" s="1"/>
  <c r="R17" i="4"/>
  <c r="Q17" i="4"/>
  <c r="L17" i="4"/>
  <c r="K17" i="4"/>
  <c r="J17" i="4"/>
  <c r="M17" i="4" s="1"/>
  <c r="I17" i="4"/>
  <c r="H17" i="4"/>
  <c r="E17" i="4"/>
  <c r="D17" i="4"/>
  <c r="C17" i="4"/>
  <c r="F17" i="4" s="1"/>
  <c r="B17" i="4"/>
  <c r="A17" i="4"/>
  <c r="U16" i="4"/>
  <c r="T16" i="4"/>
  <c r="S16" i="4"/>
  <c r="V16" i="4" s="1"/>
  <c r="R16" i="4"/>
  <c r="Q16" i="4"/>
  <c r="L16" i="4"/>
  <c r="K16" i="4"/>
  <c r="J16" i="4"/>
  <c r="M16" i="4" s="1"/>
  <c r="I16" i="4"/>
  <c r="H16" i="4"/>
  <c r="E16" i="4"/>
  <c r="D16" i="4"/>
  <c r="C16" i="4"/>
  <c r="F16" i="4" s="1"/>
  <c r="B16" i="4"/>
  <c r="A16" i="4"/>
  <c r="U15" i="4"/>
  <c r="T15" i="4"/>
  <c r="S15" i="4"/>
  <c r="V15" i="4" s="1"/>
  <c r="R15" i="4"/>
  <c r="Q15" i="4"/>
  <c r="L15" i="4"/>
  <c r="K15" i="4"/>
  <c r="J15" i="4"/>
  <c r="M15" i="4" s="1"/>
  <c r="I15" i="4"/>
  <c r="H15" i="4"/>
  <c r="E15" i="4"/>
  <c r="D15" i="4"/>
  <c r="C15" i="4"/>
  <c r="F15" i="4" s="1"/>
  <c r="B15" i="4"/>
  <c r="A15" i="4"/>
  <c r="U14" i="4"/>
  <c r="T14" i="4"/>
  <c r="S14" i="4"/>
  <c r="V14" i="4" s="1"/>
  <c r="R14" i="4"/>
  <c r="Q14" i="4"/>
  <c r="L14" i="4"/>
  <c r="K14" i="4"/>
  <c r="J14" i="4"/>
  <c r="M14" i="4" s="1"/>
  <c r="I14" i="4"/>
  <c r="H14" i="4"/>
  <c r="E14" i="4"/>
  <c r="D14" i="4"/>
  <c r="C14" i="4"/>
  <c r="F14" i="4" s="1"/>
  <c r="B14" i="4"/>
  <c r="A14" i="4"/>
  <c r="U13" i="4"/>
  <c r="T13" i="4"/>
  <c r="S13" i="4"/>
  <c r="V13" i="4" s="1"/>
  <c r="R13" i="4"/>
  <c r="Q13" i="4"/>
  <c r="L13" i="4"/>
  <c r="K13" i="4"/>
  <c r="J13" i="4"/>
  <c r="M13" i="4" s="1"/>
  <c r="I13" i="4"/>
  <c r="H13" i="4"/>
  <c r="E13" i="4"/>
  <c r="D13" i="4"/>
  <c r="C13" i="4"/>
  <c r="F13" i="4" s="1"/>
  <c r="B13" i="4"/>
  <c r="A13" i="4"/>
  <c r="U12" i="4"/>
  <c r="T12" i="4"/>
  <c r="S12" i="4"/>
  <c r="V12" i="4" s="1"/>
  <c r="R12" i="4"/>
  <c r="Q12" i="4"/>
  <c r="L12" i="4"/>
  <c r="K12" i="4"/>
  <c r="J12" i="4"/>
  <c r="M12" i="4" s="1"/>
  <c r="I12" i="4"/>
  <c r="H12" i="4"/>
  <c r="E12" i="4"/>
  <c r="D12" i="4"/>
  <c r="C12" i="4"/>
  <c r="F12" i="4" s="1"/>
  <c r="B12" i="4"/>
  <c r="A12" i="4"/>
  <c r="U11" i="4"/>
  <c r="T11" i="4"/>
  <c r="S11" i="4"/>
  <c r="V11" i="4" s="1"/>
  <c r="R11" i="4"/>
  <c r="Q11" i="4"/>
  <c r="L11" i="4"/>
  <c r="K11" i="4"/>
  <c r="J11" i="4"/>
  <c r="M11" i="4" s="1"/>
  <c r="I11" i="4"/>
  <c r="H11" i="4"/>
  <c r="E11" i="4"/>
  <c r="D11" i="4"/>
  <c r="C11" i="4"/>
  <c r="F11" i="4" s="1"/>
  <c r="B11" i="4"/>
  <c r="A11" i="4"/>
  <c r="U10" i="4"/>
  <c r="T10" i="4"/>
  <c r="S10" i="4"/>
  <c r="V10" i="4" s="1"/>
  <c r="R10" i="4"/>
  <c r="Q10" i="4"/>
  <c r="L10" i="4"/>
  <c r="K10" i="4"/>
  <c r="J10" i="4"/>
  <c r="M10" i="4" s="1"/>
  <c r="I10" i="4"/>
  <c r="H10" i="4"/>
  <c r="E10" i="4"/>
  <c r="D10" i="4"/>
  <c r="C10" i="4"/>
  <c r="F10" i="4" s="1"/>
  <c r="B10" i="4"/>
  <c r="A10" i="4"/>
  <c r="U9" i="4"/>
  <c r="T9" i="4"/>
  <c r="S9" i="4"/>
  <c r="V9" i="4" s="1"/>
  <c r="R9" i="4"/>
  <c r="Q9" i="4"/>
  <c r="L9" i="4"/>
  <c r="K9" i="4"/>
  <c r="J9" i="4"/>
  <c r="M9" i="4" s="1"/>
  <c r="I9" i="4"/>
  <c r="H9" i="4"/>
  <c r="E9" i="4"/>
  <c r="D9" i="4"/>
  <c r="C9" i="4"/>
  <c r="F9" i="4" s="1"/>
  <c r="B9" i="4"/>
  <c r="A9" i="4"/>
  <c r="U8" i="4"/>
  <c r="T8" i="4"/>
  <c r="S8" i="4"/>
  <c r="V8" i="4" s="1"/>
  <c r="R8" i="4"/>
  <c r="Q8" i="4"/>
  <c r="L8" i="4"/>
  <c r="K8" i="4"/>
  <c r="J8" i="4"/>
  <c r="M8" i="4" s="1"/>
  <c r="I8" i="4"/>
  <c r="H8" i="4"/>
  <c r="E8" i="4"/>
  <c r="D8" i="4"/>
  <c r="C8" i="4"/>
  <c r="F8" i="4" s="1"/>
  <c r="B8" i="4"/>
  <c r="A8" i="4"/>
  <c r="U7" i="4"/>
  <c r="T7" i="4"/>
  <c r="S7" i="4"/>
  <c r="V7" i="4" s="1"/>
  <c r="R7" i="4"/>
  <c r="Q7" i="4"/>
  <c r="L7" i="4"/>
  <c r="K7" i="4"/>
  <c r="J7" i="4"/>
  <c r="M7" i="4" s="1"/>
  <c r="I7" i="4"/>
  <c r="H7" i="4"/>
  <c r="E7" i="4"/>
  <c r="D7" i="4"/>
  <c r="C7" i="4"/>
  <c r="F7" i="4" s="1"/>
  <c r="B7" i="4"/>
  <c r="A7" i="4"/>
  <c r="U6" i="4"/>
  <c r="T6" i="4"/>
  <c r="S6" i="4"/>
  <c r="V6" i="4" s="1"/>
  <c r="R6" i="4"/>
  <c r="Q6" i="4"/>
  <c r="L6" i="4"/>
  <c r="K6" i="4"/>
  <c r="J6" i="4"/>
  <c r="M6" i="4" s="1"/>
  <c r="I6" i="4"/>
  <c r="H6" i="4"/>
  <c r="E6" i="4"/>
  <c r="D6" i="4"/>
  <c r="C6" i="4"/>
  <c r="F6" i="4" s="1"/>
  <c r="B6" i="4"/>
  <c r="A6" i="4"/>
  <c r="U5" i="4"/>
  <c r="T5" i="4"/>
  <c r="S5" i="4"/>
  <c r="R5" i="4"/>
  <c r="Q5" i="4"/>
  <c r="L5" i="4"/>
  <c r="K5" i="4"/>
  <c r="J5" i="4"/>
  <c r="M5" i="4" s="1"/>
  <c r="I5" i="4"/>
  <c r="H5" i="4"/>
  <c r="E5" i="4"/>
  <c r="D5" i="4"/>
  <c r="C5" i="4"/>
  <c r="B5" i="4"/>
  <c r="A5" i="4"/>
  <c r="U4" i="4"/>
  <c r="T4" i="4"/>
  <c r="L4" i="4"/>
  <c r="K4" i="4"/>
  <c r="E4" i="4"/>
  <c r="D4" i="4"/>
  <c r="U106" i="3"/>
  <c r="T106" i="3"/>
  <c r="V106" i="3" s="1"/>
  <c r="S106" i="3"/>
  <c r="R106" i="3"/>
  <c r="Q106" i="3"/>
  <c r="L106" i="3"/>
  <c r="K106" i="3"/>
  <c r="M106" i="3" s="1"/>
  <c r="J106" i="3"/>
  <c r="I106" i="3"/>
  <c r="H106" i="3"/>
  <c r="E106" i="3"/>
  <c r="D106" i="3"/>
  <c r="C106" i="3"/>
  <c r="F106" i="3" s="1"/>
  <c r="B106" i="3"/>
  <c r="A106" i="3"/>
  <c r="U105" i="3"/>
  <c r="T105" i="3"/>
  <c r="V105" i="3" s="1"/>
  <c r="S105" i="3"/>
  <c r="R105" i="3"/>
  <c r="Q105" i="3"/>
  <c r="L105" i="3"/>
  <c r="K105" i="3"/>
  <c r="M105" i="3" s="1"/>
  <c r="J105" i="3"/>
  <c r="I105" i="3"/>
  <c r="H105" i="3"/>
  <c r="E105" i="3"/>
  <c r="D105" i="3"/>
  <c r="C105" i="3"/>
  <c r="F105" i="3" s="1"/>
  <c r="B105" i="3"/>
  <c r="A105" i="3"/>
  <c r="U104" i="3"/>
  <c r="T104" i="3"/>
  <c r="V104" i="3" s="1"/>
  <c r="S104" i="3"/>
  <c r="R104" i="3"/>
  <c r="Q104" i="3"/>
  <c r="L104" i="3"/>
  <c r="K104" i="3"/>
  <c r="M104" i="3" s="1"/>
  <c r="J104" i="3"/>
  <c r="I104" i="3"/>
  <c r="H104" i="3"/>
  <c r="E104" i="3"/>
  <c r="D104" i="3"/>
  <c r="C104" i="3"/>
  <c r="F104" i="3" s="1"/>
  <c r="B104" i="3"/>
  <c r="A104" i="3"/>
  <c r="U103" i="3"/>
  <c r="T103" i="3"/>
  <c r="V103" i="3" s="1"/>
  <c r="S103" i="3"/>
  <c r="R103" i="3"/>
  <c r="Q103" i="3"/>
  <c r="L103" i="3"/>
  <c r="K103" i="3"/>
  <c r="M103" i="3" s="1"/>
  <c r="J103" i="3"/>
  <c r="I103" i="3"/>
  <c r="H103" i="3"/>
  <c r="E103" i="3"/>
  <c r="D103" i="3"/>
  <c r="C103" i="3"/>
  <c r="F103" i="3" s="1"/>
  <c r="B103" i="3"/>
  <c r="A103" i="3"/>
  <c r="U102" i="3"/>
  <c r="T102" i="3"/>
  <c r="V102" i="3" s="1"/>
  <c r="S102" i="3"/>
  <c r="R102" i="3"/>
  <c r="Q102" i="3"/>
  <c r="L102" i="3"/>
  <c r="K102" i="3"/>
  <c r="M102" i="3" s="1"/>
  <c r="J102" i="3"/>
  <c r="I102" i="3"/>
  <c r="H102" i="3"/>
  <c r="E102" i="3"/>
  <c r="D102" i="3"/>
  <c r="C102" i="3"/>
  <c r="F102" i="3" s="1"/>
  <c r="B102" i="3"/>
  <c r="A102" i="3"/>
  <c r="U101" i="3"/>
  <c r="T101" i="3"/>
  <c r="V101" i="3" s="1"/>
  <c r="S101" i="3"/>
  <c r="R101" i="3"/>
  <c r="Q101" i="3"/>
  <c r="L101" i="3"/>
  <c r="K101" i="3"/>
  <c r="M101" i="3" s="1"/>
  <c r="J101" i="3"/>
  <c r="I101" i="3"/>
  <c r="H101" i="3"/>
  <c r="E101" i="3"/>
  <c r="D101" i="3"/>
  <c r="C101" i="3"/>
  <c r="F101" i="3" s="1"/>
  <c r="B101" i="3"/>
  <c r="A101" i="3"/>
  <c r="U100" i="3"/>
  <c r="T100" i="3"/>
  <c r="V100" i="3" s="1"/>
  <c r="S100" i="3"/>
  <c r="R100" i="3"/>
  <c r="Q100" i="3"/>
  <c r="L100" i="3"/>
  <c r="K100" i="3"/>
  <c r="M100" i="3" s="1"/>
  <c r="J100" i="3"/>
  <c r="I100" i="3"/>
  <c r="H100" i="3"/>
  <c r="E100" i="3"/>
  <c r="D100" i="3"/>
  <c r="C100" i="3"/>
  <c r="F100" i="3" s="1"/>
  <c r="B100" i="3"/>
  <c r="A100" i="3"/>
  <c r="U99" i="3"/>
  <c r="T99" i="3"/>
  <c r="V99" i="3" s="1"/>
  <c r="S99" i="3"/>
  <c r="R99" i="3"/>
  <c r="Q99" i="3"/>
  <c r="L99" i="3"/>
  <c r="K99" i="3"/>
  <c r="M99" i="3" s="1"/>
  <c r="J99" i="3"/>
  <c r="I99" i="3"/>
  <c r="H99" i="3"/>
  <c r="E99" i="3"/>
  <c r="D99" i="3"/>
  <c r="C99" i="3"/>
  <c r="F99" i="3" s="1"/>
  <c r="B99" i="3"/>
  <c r="A99" i="3"/>
  <c r="U98" i="3"/>
  <c r="T98" i="3"/>
  <c r="V98" i="3" s="1"/>
  <c r="S98" i="3"/>
  <c r="R98" i="3"/>
  <c r="Q98" i="3"/>
  <c r="L98" i="3"/>
  <c r="K98" i="3"/>
  <c r="M98" i="3" s="1"/>
  <c r="J98" i="3"/>
  <c r="I98" i="3"/>
  <c r="H98" i="3"/>
  <c r="E98" i="3"/>
  <c r="D98" i="3"/>
  <c r="C98" i="3"/>
  <c r="F98" i="3" s="1"/>
  <c r="B98" i="3"/>
  <c r="A98" i="3"/>
  <c r="U97" i="3"/>
  <c r="T97" i="3"/>
  <c r="V97" i="3" s="1"/>
  <c r="S97" i="3"/>
  <c r="R97" i="3"/>
  <c r="Q97" i="3"/>
  <c r="L97" i="3"/>
  <c r="K97" i="3"/>
  <c r="M97" i="3" s="1"/>
  <c r="J97" i="3"/>
  <c r="I97" i="3"/>
  <c r="H97" i="3"/>
  <c r="E97" i="3"/>
  <c r="D97" i="3"/>
  <c r="C97" i="3"/>
  <c r="F97" i="3" s="1"/>
  <c r="B97" i="3"/>
  <c r="A97" i="3"/>
  <c r="U96" i="3"/>
  <c r="T96" i="3"/>
  <c r="V96" i="3" s="1"/>
  <c r="S96" i="3"/>
  <c r="R96" i="3"/>
  <c r="Q96" i="3"/>
  <c r="L96" i="3"/>
  <c r="K96" i="3"/>
  <c r="M96" i="3" s="1"/>
  <c r="J96" i="3"/>
  <c r="I96" i="3"/>
  <c r="H96" i="3"/>
  <c r="E96" i="3"/>
  <c r="D96" i="3"/>
  <c r="C96" i="3"/>
  <c r="F96" i="3" s="1"/>
  <c r="B96" i="3"/>
  <c r="A96" i="3"/>
  <c r="U95" i="3"/>
  <c r="T95" i="3"/>
  <c r="V95" i="3" s="1"/>
  <c r="S95" i="3"/>
  <c r="R95" i="3"/>
  <c r="Q95" i="3"/>
  <c r="L95" i="3"/>
  <c r="K95" i="3"/>
  <c r="M95" i="3" s="1"/>
  <c r="J95" i="3"/>
  <c r="I95" i="3"/>
  <c r="H95" i="3"/>
  <c r="E95" i="3"/>
  <c r="D95" i="3"/>
  <c r="C95" i="3"/>
  <c r="F95" i="3" s="1"/>
  <c r="B95" i="3"/>
  <c r="A95" i="3"/>
  <c r="U94" i="3"/>
  <c r="T94" i="3"/>
  <c r="V94" i="3" s="1"/>
  <c r="S94" i="3"/>
  <c r="R94" i="3"/>
  <c r="Q94" i="3"/>
  <c r="L94" i="3"/>
  <c r="K94" i="3"/>
  <c r="M94" i="3" s="1"/>
  <c r="J94" i="3"/>
  <c r="I94" i="3"/>
  <c r="H94" i="3"/>
  <c r="E94" i="3"/>
  <c r="D94" i="3"/>
  <c r="C94" i="3"/>
  <c r="F94" i="3" s="1"/>
  <c r="B94" i="3"/>
  <c r="A94" i="3"/>
  <c r="U93" i="3"/>
  <c r="T93" i="3"/>
  <c r="V93" i="3" s="1"/>
  <c r="S93" i="3"/>
  <c r="R93" i="3"/>
  <c r="Q93" i="3"/>
  <c r="L93" i="3"/>
  <c r="K93" i="3"/>
  <c r="M93" i="3" s="1"/>
  <c r="J93" i="3"/>
  <c r="I93" i="3"/>
  <c r="H93" i="3"/>
  <c r="E93" i="3"/>
  <c r="D93" i="3"/>
  <c r="C93" i="3"/>
  <c r="F93" i="3" s="1"/>
  <c r="B93" i="3"/>
  <c r="A93" i="3"/>
  <c r="U92" i="3"/>
  <c r="T92" i="3"/>
  <c r="V92" i="3" s="1"/>
  <c r="S92" i="3"/>
  <c r="R92" i="3"/>
  <c r="Q92" i="3"/>
  <c r="L92" i="3"/>
  <c r="K92" i="3"/>
  <c r="M92" i="3" s="1"/>
  <c r="J92" i="3"/>
  <c r="I92" i="3"/>
  <c r="H92" i="3"/>
  <c r="E92" i="3"/>
  <c r="D92" i="3"/>
  <c r="C92" i="3"/>
  <c r="F92" i="3" s="1"/>
  <c r="B92" i="3"/>
  <c r="A92" i="3"/>
  <c r="U91" i="3"/>
  <c r="T91" i="3"/>
  <c r="V91" i="3" s="1"/>
  <c r="S91" i="3"/>
  <c r="R91" i="3"/>
  <c r="Q91" i="3"/>
  <c r="L91" i="3"/>
  <c r="K91" i="3"/>
  <c r="M91" i="3" s="1"/>
  <c r="J91" i="3"/>
  <c r="I91" i="3"/>
  <c r="H91" i="3"/>
  <c r="E91" i="3"/>
  <c r="D91" i="3"/>
  <c r="C91" i="3"/>
  <c r="F91" i="3" s="1"/>
  <c r="B91" i="3"/>
  <c r="A91" i="3"/>
  <c r="U90" i="3"/>
  <c r="T90" i="3"/>
  <c r="V90" i="3" s="1"/>
  <c r="S90" i="3"/>
  <c r="R90" i="3"/>
  <c r="Q90" i="3"/>
  <c r="L90" i="3"/>
  <c r="K90" i="3"/>
  <c r="M90" i="3" s="1"/>
  <c r="J90" i="3"/>
  <c r="I90" i="3"/>
  <c r="H90" i="3"/>
  <c r="E90" i="3"/>
  <c r="D90" i="3"/>
  <c r="C90" i="3"/>
  <c r="F90" i="3" s="1"/>
  <c r="B90" i="3"/>
  <c r="A90" i="3"/>
  <c r="U89" i="3"/>
  <c r="T89" i="3"/>
  <c r="V89" i="3" s="1"/>
  <c r="S89" i="3"/>
  <c r="R89" i="3"/>
  <c r="Q89" i="3"/>
  <c r="L89" i="3"/>
  <c r="K89" i="3"/>
  <c r="M89" i="3" s="1"/>
  <c r="J89" i="3"/>
  <c r="I89" i="3"/>
  <c r="H89" i="3"/>
  <c r="E89" i="3"/>
  <c r="D89" i="3"/>
  <c r="C89" i="3"/>
  <c r="F89" i="3" s="1"/>
  <c r="B89" i="3"/>
  <c r="A89" i="3"/>
  <c r="U88" i="3"/>
  <c r="T88" i="3"/>
  <c r="V88" i="3" s="1"/>
  <c r="S88" i="3"/>
  <c r="R88" i="3"/>
  <c r="Q88" i="3"/>
  <c r="L88" i="3"/>
  <c r="K88" i="3"/>
  <c r="M88" i="3" s="1"/>
  <c r="J88" i="3"/>
  <c r="I88" i="3"/>
  <c r="H88" i="3"/>
  <c r="E88" i="3"/>
  <c r="D88" i="3"/>
  <c r="C88" i="3"/>
  <c r="F88" i="3" s="1"/>
  <c r="B88" i="3"/>
  <c r="A88" i="3"/>
  <c r="U87" i="3"/>
  <c r="T87" i="3"/>
  <c r="V87" i="3" s="1"/>
  <c r="S87" i="3"/>
  <c r="R87" i="3"/>
  <c r="Q87" i="3"/>
  <c r="L87" i="3"/>
  <c r="K87" i="3"/>
  <c r="M87" i="3" s="1"/>
  <c r="J87" i="3"/>
  <c r="I87" i="3"/>
  <c r="H87" i="3"/>
  <c r="E87" i="3"/>
  <c r="D87" i="3"/>
  <c r="C87" i="3"/>
  <c r="F87" i="3" s="1"/>
  <c r="B87" i="3"/>
  <c r="A87" i="3"/>
  <c r="U86" i="3"/>
  <c r="T86" i="3"/>
  <c r="V86" i="3" s="1"/>
  <c r="S86" i="3"/>
  <c r="R86" i="3"/>
  <c r="Q86" i="3"/>
  <c r="L86" i="3"/>
  <c r="K86" i="3"/>
  <c r="M86" i="3" s="1"/>
  <c r="J86" i="3"/>
  <c r="I86" i="3"/>
  <c r="H86" i="3"/>
  <c r="E86" i="3"/>
  <c r="D86" i="3"/>
  <c r="C86" i="3"/>
  <c r="F86" i="3" s="1"/>
  <c r="B86" i="3"/>
  <c r="A86" i="3"/>
  <c r="U85" i="3"/>
  <c r="T85" i="3"/>
  <c r="V85" i="3" s="1"/>
  <c r="S85" i="3"/>
  <c r="R85" i="3"/>
  <c r="Q85" i="3"/>
  <c r="L85" i="3"/>
  <c r="K85" i="3"/>
  <c r="M85" i="3" s="1"/>
  <c r="J85" i="3"/>
  <c r="I85" i="3"/>
  <c r="H85" i="3"/>
  <c r="E85" i="3"/>
  <c r="D85" i="3"/>
  <c r="C85" i="3"/>
  <c r="F85" i="3" s="1"/>
  <c r="B85" i="3"/>
  <c r="A85" i="3"/>
  <c r="U84" i="3"/>
  <c r="T84" i="3"/>
  <c r="V84" i="3" s="1"/>
  <c r="S84" i="3"/>
  <c r="R84" i="3"/>
  <c r="Q84" i="3"/>
  <c r="L84" i="3"/>
  <c r="K84" i="3"/>
  <c r="M84" i="3" s="1"/>
  <c r="J84" i="3"/>
  <c r="I84" i="3"/>
  <c r="H84" i="3"/>
  <c r="E84" i="3"/>
  <c r="D84" i="3"/>
  <c r="C84" i="3"/>
  <c r="F84" i="3" s="1"/>
  <c r="B84" i="3"/>
  <c r="A84" i="3"/>
  <c r="U83" i="3"/>
  <c r="T83" i="3"/>
  <c r="V83" i="3" s="1"/>
  <c r="S83" i="3"/>
  <c r="R83" i="3"/>
  <c r="Q83" i="3"/>
  <c r="L83" i="3"/>
  <c r="K83" i="3"/>
  <c r="M83" i="3" s="1"/>
  <c r="J83" i="3"/>
  <c r="I83" i="3"/>
  <c r="H83" i="3"/>
  <c r="E83" i="3"/>
  <c r="D83" i="3"/>
  <c r="C83" i="3"/>
  <c r="F83" i="3" s="1"/>
  <c r="B83" i="3"/>
  <c r="A83" i="3"/>
  <c r="U82" i="3"/>
  <c r="T82" i="3"/>
  <c r="V82" i="3" s="1"/>
  <c r="S82" i="3"/>
  <c r="R82" i="3"/>
  <c r="Q82" i="3"/>
  <c r="L82" i="3"/>
  <c r="K82" i="3"/>
  <c r="M82" i="3" s="1"/>
  <c r="J82" i="3"/>
  <c r="I82" i="3"/>
  <c r="H82" i="3"/>
  <c r="E82" i="3"/>
  <c r="D82" i="3"/>
  <c r="C82" i="3"/>
  <c r="F82" i="3" s="1"/>
  <c r="B82" i="3"/>
  <c r="A82" i="3"/>
  <c r="U81" i="3"/>
  <c r="T81" i="3"/>
  <c r="V81" i="3" s="1"/>
  <c r="S81" i="3"/>
  <c r="R81" i="3"/>
  <c r="Q81" i="3"/>
  <c r="L81" i="3"/>
  <c r="K81" i="3"/>
  <c r="M81" i="3" s="1"/>
  <c r="J81" i="3"/>
  <c r="I81" i="3"/>
  <c r="H81" i="3"/>
  <c r="E81" i="3"/>
  <c r="D81" i="3"/>
  <c r="C81" i="3"/>
  <c r="F81" i="3" s="1"/>
  <c r="B81" i="3"/>
  <c r="A81" i="3"/>
  <c r="U80" i="3"/>
  <c r="T80" i="3"/>
  <c r="V80" i="3" s="1"/>
  <c r="S80" i="3"/>
  <c r="R80" i="3"/>
  <c r="Q80" i="3"/>
  <c r="L80" i="3"/>
  <c r="K80" i="3"/>
  <c r="M80" i="3" s="1"/>
  <c r="J80" i="3"/>
  <c r="I80" i="3"/>
  <c r="H80" i="3"/>
  <c r="E80" i="3"/>
  <c r="D80" i="3"/>
  <c r="C80" i="3"/>
  <c r="F80" i="3" s="1"/>
  <c r="B80" i="3"/>
  <c r="A80" i="3"/>
  <c r="U79" i="3"/>
  <c r="T79" i="3"/>
  <c r="V79" i="3" s="1"/>
  <c r="S79" i="3"/>
  <c r="R79" i="3"/>
  <c r="Q79" i="3"/>
  <c r="L79" i="3"/>
  <c r="K79" i="3"/>
  <c r="M79" i="3" s="1"/>
  <c r="J79" i="3"/>
  <c r="I79" i="3"/>
  <c r="H79" i="3"/>
  <c r="E79" i="3"/>
  <c r="D79" i="3"/>
  <c r="C79" i="3"/>
  <c r="F79" i="3" s="1"/>
  <c r="B79" i="3"/>
  <c r="A79" i="3"/>
  <c r="U78" i="3"/>
  <c r="T78" i="3"/>
  <c r="V78" i="3" s="1"/>
  <c r="S78" i="3"/>
  <c r="R78" i="3"/>
  <c r="Q78" i="3"/>
  <c r="L78" i="3"/>
  <c r="K78" i="3"/>
  <c r="M78" i="3" s="1"/>
  <c r="J78" i="3"/>
  <c r="I78" i="3"/>
  <c r="H78" i="3"/>
  <c r="E78" i="3"/>
  <c r="D78" i="3"/>
  <c r="C78" i="3"/>
  <c r="F78" i="3" s="1"/>
  <c r="B78" i="3"/>
  <c r="A78" i="3"/>
  <c r="U77" i="3"/>
  <c r="T77" i="3"/>
  <c r="V77" i="3" s="1"/>
  <c r="S77" i="3"/>
  <c r="R77" i="3"/>
  <c r="Q77" i="3"/>
  <c r="L77" i="3"/>
  <c r="K77" i="3"/>
  <c r="M77" i="3" s="1"/>
  <c r="J77" i="3"/>
  <c r="I77" i="3"/>
  <c r="H77" i="3"/>
  <c r="E77" i="3"/>
  <c r="D77" i="3"/>
  <c r="C77" i="3"/>
  <c r="F77" i="3" s="1"/>
  <c r="B77" i="3"/>
  <c r="A77" i="3"/>
  <c r="U76" i="3"/>
  <c r="T76" i="3"/>
  <c r="V76" i="3" s="1"/>
  <c r="S76" i="3"/>
  <c r="R76" i="3"/>
  <c r="Q76" i="3"/>
  <c r="L76" i="3"/>
  <c r="K76" i="3"/>
  <c r="M76" i="3" s="1"/>
  <c r="J76" i="3"/>
  <c r="I76" i="3"/>
  <c r="H76" i="3"/>
  <c r="E76" i="3"/>
  <c r="D76" i="3"/>
  <c r="C76" i="3"/>
  <c r="F76" i="3" s="1"/>
  <c r="B76" i="3"/>
  <c r="A76" i="3"/>
  <c r="U75" i="3"/>
  <c r="T75" i="3"/>
  <c r="V75" i="3" s="1"/>
  <c r="S75" i="3"/>
  <c r="R75" i="3"/>
  <c r="Q75" i="3"/>
  <c r="L75" i="3"/>
  <c r="K75" i="3"/>
  <c r="M75" i="3" s="1"/>
  <c r="J75" i="3"/>
  <c r="I75" i="3"/>
  <c r="H75" i="3"/>
  <c r="E75" i="3"/>
  <c r="D75" i="3"/>
  <c r="C75" i="3"/>
  <c r="F75" i="3" s="1"/>
  <c r="B75" i="3"/>
  <c r="A75" i="3"/>
  <c r="V74" i="3"/>
  <c r="U74" i="3"/>
  <c r="T74" i="3"/>
  <c r="S74" i="3"/>
  <c r="R74" i="3"/>
  <c r="Q74" i="3"/>
  <c r="L74" i="3"/>
  <c r="K74" i="3"/>
  <c r="M74" i="3" s="1"/>
  <c r="J74" i="3"/>
  <c r="I74" i="3"/>
  <c r="H74" i="3"/>
  <c r="E74" i="3"/>
  <c r="D74" i="3"/>
  <c r="C74" i="3"/>
  <c r="F74" i="3" s="1"/>
  <c r="B74" i="3"/>
  <c r="A74" i="3"/>
  <c r="U73" i="3"/>
  <c r="T73" i="3"/>
  <c r="V73" i="3" s="1"/>
  <c r="S73" i="3"/>
  <c r="R73" i="3"/>
  <c r="Q73" i="3"/>
  <c r="L73" i="3"/>
  <c r="K73" i="3"/>
  <c r="M73" i="3" s="1"/>
  <c r="J73" i="3"/>
  <c r="I73" i="3"/>
  <c r="H73" i="3"/>
  <c r="E73" i="3"/>
  <c r="D73" i="3"/>
  <c r="C73" i="3"/>
  <c r="F73" i="3" s="1"/>
  <c r="B73" i="3"/>
  <c r="A73" i="3"/>
  <c r="V72" i="3"/>
  <c r="U72" i="3"/>
  <c r="T72" i="3"/>
  <c r="S72" i="3"/>
  <c r="R72" i="3"/>
  <c r="Q72" i="3"/>
  <c r="L72" i="3"/>
  <c r="K72" i="3"/>
  <c r="M72" i="3" s="1"/>
  <c r="J72" i="3"/>
  <c r="I72" i="3"/>
  <c r="H72" i="3"/>
  <c r="E72" i="3"/>
  <c r="D72" i="3"/>
  <c r="C72" i="3"/>
  <c r="F72" i="3" s="1"/>
  <c r="B72" i="3"/>
  <c r="A72" i="3"/>
  <c r="U71" i="3"/>
  <c r="T71" i="3"/>
  <c r="V71" i="3" s="1"/>
  <c r="S71" i="3"/>
  <c r="R71" i="3"/>
  <c r="Q71" i="3"/>
  <c r="L71" i="3"/>
  <c r="K71" i="3"/>
  <c r="M71" i="3" s="1"/>
  <c r="J71" i="3"/>
  <c r="I71" i="3"/>
  <c r="H71" i="3"/>
  <c r="E71" i="3"/>
  <c r="D71" i="3"/>
  <c r="C71" i="3"/>
  <c r="F71" i="3" s="1"/>
  <c r="B71" i="3"/>
  <c r="A71" i="3"/>
  <c r="U70" i="3"/>
  <c r="T70" i="3"/>
  <c r="V70" i="3" s="1"/>
  <c r="S70" i="3"/>
  <c r="R70" i="3"/>
  <c r="Q70" i="3"/>
  <c r="L70" i="3"/>
  <c r="K70" i="3"/>
  <c r="M70" i="3" s="1"/>
  <c r="J70" i="3"/>
  <c r="I70" i="3"/>
  <c r="H70" i="3"/>
  <c r="E70" i="3"/>
  <c r="D70" i="3"/>
  <c r="C70" i="3"/>
  <c r="F70" i="3" s="1"/>
  <c r="B70" i="3"/>
  <c r="A70" i="3"/>
  <c r="U69" i="3"/>
  <c r="T69" i="3"/>
  <c r="V69" i="3" s="1"/>
  <c r="S69" i="3"/>
  <c r="R69" i="3"/>
  <c r="Q69" i="3"/>
  <c r="L69" i="3"/>
  <c r="K69" i="3"/>
  <c r="M69" i="3" s="1"/>
  <c r="J69" i="3"/>
  <c r="I69" i="3"/>
  <c r="H69" i="3"/>
  <c r="E69" i="3"/>
  <c r="D69" i="3"/>
  <c r="C69" i="3"/>
  <c r="F69" i="3" s="1"/>
  <c r="B69" i="3"/>
  <c r="A69" i="3"/>
  <c r="U68" i="3"/>
  <c r="T68" i="3"/>
  <c r="V68" i="3" s="1"/>
  <c r="S68" i="3"/>
  <c r="R68" i="3"/>
  <c r="Q68" i="3"/>
  <c r="L68" i="3"/>
  <c r="K68" i="3"/>
  <c r="M68" i="3" s="1"/>
  <c r="J68" i="3"/>
  <c r="I68" i="3"/>
  <c r="H68" i="3"/>
  <c r="E68" i="3"/>
  <c r="D68" i="3"/>
  <c r="C68" i="3"/>
  <c r="F68" i="3" s="1"/>
  <c r="B68" i="3"/>
  <c r="A68" i="3"/>
  <c r="U67" i="3"/>
  <c r="T67" i="3"/>
  <c r="V67" i="3" s="1"/>
  <c r="S67" i="3"/>
  <c r="R67" i="3"/>
  <c r="Q67" i="3"/>
  <c r="L67" i="3"/>
  <c r="K67" i="3"/>
  <c r="M67" i="3" s="1"/>
  <c r="J67" i="3"/>
  <c r="I67" i="3"/>
  <c r="H67" i="3"/>
  <c r="E67" i="3"/>
  <c r="D67" i="3"/>
  <c r="C67" i="3"/>
  <c r="F67" i="3" s="1"/>
  <c r="B67" i="3"/>
  <c r="A67" i="3"/>
  <c r="U66" i="3"/>
  <c r="T66" i="3"/>
  <c r="V66" i="3" s="1"/>
  <c r="S66" i="3"/>
  <c r="R66" i="3"/>
  <c r="Q66" i="3"/>
  <c r="L66" i="3"/>
  <c r="K66" i="3"/>
  <c r="M66" i="3" s="1"/>
  <c r="J66" i="3"/>
  <c r="I66" i="3"/>
  <c r="H66" i="3"/>
  <c r="E66" i="3"/>
  <c r="D66" i="3"/>
  <c r="C66" i="3"/>
  <c r="F66" i="3" s="1"/>
  <c r="B66" i="3"/>
  <c r="A66" i="3"/>
  <c r="U65" i="3"/>
  <c r="T65" i="3"/>
  <c r="V65" i="3" s="1"/>
  <c r="S65" i="3"/>
  <c r="R65" i="3"/>
  <c r="Q65" i="3"/>
  <c r="L65" i="3"/>
  <c r="K65" i="3"/>
  <c r="M65" i="3" s="1"/>
  <c r="J65" i="3"/>
  <c r="I65" i="3"/>
  <c r="H65" i="3"/>
  <c r="E65" i="3"/>
  <c r="D65" i="3"/>
  <c r="C65" i="3"/>
  <c r="F65" i="3" s="1"/>
  <c r="B65" i="3"/>
  <c r="A65" i="3"/>
  <c r="U64" i="3"/>
  <c r="T64" i="3"/>
  <c r="V64" i="3" s="1"/>
  <c r="S64" i="3"/>
  <c r="R64" i="3"/>
  <c r="Q64" i="3"/>
  <c r="L64" i="3"/>
  <c r="K64" i="3"/>
  <c r="M64" i="3" s="1"/>
  <c r="J64" i="3"/>
  <c r="I64" i="3"/>
  <c r="H64" i="3"/>
  <c r="E64" i="3"/>
  <c r="D64" i="3"/>
  <c r="C64" i="3"/>
  <c r="F64" i="3" s="1"/>
  <c r="B64" i="3"/>
  <c r="A64" i="3"/>
  <c r="U63" i="3"/>
  <c r="T63" i="3"/>
  <c r="V63" i="3" s="1"/>
  <c r="S63" i="3"/>
  <c r="R63" i="3"/>
  <c r="Q63" i="3"/>
  <c r="L63" i="3"/>
  <c r="K63" i="3"/>
  <c r="M63" i="3" s="1"/>
  <c r="J63" i="3"/>
  <c r="I63" i="3"/>
  <c r="H63" i="3"/>
  <c r="E63" i="3"/>
  <c r="D63" i="3"/>
  <c r="C63" i="3"/>
  <c r="F63" i="3" s="1"/>
  <c r="B63" i="3"/>
  <c r="A63" i="3"/>
  <c r="U62" i="3"/>
  <c r="T62" i="3"/>
  <c r="V62" i="3" s="1"/>
  <c r="S62" i="3"/>
  <c r="R62" i="3"/>
  <c r="Q62" i="3"/>
  <c r="L62" i="3"/>
  <c r="K62" i="3"/>
  <c r="M62" i="3" s="1"/>
  <c r="J62" i="3"/>
  <c r="I62" i="3"/>
  <c r="H62" i="3"/>
  <c r="E62" i="3"/>
  <c r="D62" i="3"/>
  <c r="C62" i="3"/>
  <c r="F62" i="3" s="1"/>
  <c r="B62" i="3"/>
  <c r="A62" i="3"/>
  <c r="U61" i="3"/>
  <c r="T61" i="3"/>
  <c r="V61" i="3" s="1"/>
  <c r="S61" i="3"/>
  <c r="R61" i="3"/>
  <c r="Q61" i="3"/>
  <c r="L61" i="3"/>
  <c r="K61" i="3"/>
  <c r="M61" i="3" s="1"/>
  <c r="J61" i="3"/>
  <c r="I61" i="3"/>
  <c r="H61" i="3"/>
  <c r="E61" i="3"/>
  <c r="D61" i="3"/>
  <c r="C61" i="3"/>
  <c r="F61" i="3" s="1"/>
  <c r="B61" i="3"/>
  <c r="A61" i="3"/>
  <c r="U60" i="3"/>
  <c r="T60" i="3"/>
  <c r="V60" i="3" s="1"/>
  <c r="S60" i="3"/>
  <c r="R60" i="3"/>
  <c r="Q60" i="3"/>
  <c r="L60" i="3"/>
  <c r="K60" i="3"/>
  <c r="M60" i="3" s="1"/>
  <c r="J60" i="3"/>
  <c r="I60" i="3"/>
  <c r="H60" i="3"/>
  <c r="E60" i="3"/>
  <c r="D60" i="3"/>
  <c r="C60" i="3"/>
  <c r="F60" i="3" s="1"/>
  <c r="B60" i="3"/>
  <c r="A60" i="3"/>
  <c r="U59" i="3"/>
  <c r="T59" i="3"/>
  <c r="V59" i="3" s="1"/>
  <c r="S59" i="3"/>
  <c r="R59" i="3"/>
  <c r="Q59" i="3"/>
  <c r="L59" i="3"/>
  <c r="K59" i="3"/>
  <c r="M59" i="3" s="1"/>
  <c r="J59" i="3"/>
  <c r="I59" i="3"/>
  <c r="H59" i="3"/>
  <c r="E59" i="3"/>
  <c r="D59" i="3"/>
  <c r="C59" i="3"/>
  <c r="F59" i="3" s="1"/>
  <c r="B59" i="3"/>
  <c r="A59" i="3"/>
  <c r="U58" i="3"/>
  <c r="T58" i="3"/>
  <c r="V58" i="3" s="1"/>
  <c r="S58" i="3"/>
  <c r="R58" i="3"/>
  <c r="Q58" i="3"/>
  <c r="L58" i="3"/>
  <c r="K58" i="3"/>
  <c r="M58" i="3" s="1"/>
  <c r="J58" i="3"/>
  <c r="I58" i="3"/>
  <c r="H58" i="3"/>
  <c r="E58" i="3"/>
  <c r="D58" i="3"/>
  <c r="C58" i="3"/>
  <c r="F58" i="3" s="1"/>
  <c r="B58" i="3"/>
  <c r="A58" i="3"/>
  <c r="U57" i="3"/>
  <c r="T57" i="3"/>
  <c r="V57" i="3" s="1"/>
  <c r="S57" i="3"/>
  <c r="R57" i="3"/>
  <c r="Q57" i="3"/>
  <c r="L57" i="3"/>
  <c r="K57" i="3"/>
  <c r="M57" i="3" s="1"/>
  <c r="J57" i="3"/>
  <c r="I57" i="3"/>
  <c r="H57" i="3"/>
  <c r="E57" i="3"/>
  <c r="D57" i="3"/>
  <c r="C57" i="3"/>
  <c r="F57" i="3" s="1"/>
  <c r="B57" i="3"/>
  <c r="A57" i="3"/>
  <c r="U56" i="3"/>
  <c r="T56" i="3"/>
  <c r="V56" i="3" s="1"/>
  <c r="S56" i="3"/>
  <c r="R56" i="3"/>
  <c r="Q56" i="3"/>
  <c r="L56" i="3"/>
  <c r="K56" i="3"/>
  <c r="M56" i="3" s="1"/>
  <c r="J56" i="3"/>
  <c r="I56" i="3"/>
  <c r="H56" i="3"/>
  <c r="E56" i="3"/>
  <c r="D56" i="3"/>
  <c r="C56" i="3"/>
  <c r="F56" i="3" s="1"/>
  <c r="B56" i="3"/>
  <c r="A56" i="3"/>
  <c r="U55" i="3"/>
  <c r="T55" i="3"/>
  <c r="V55" i="3" s="1"/>
  <c r="S55" i="3"/>
  <c r="R55" i="3"/>
  <c r="Q55" i="3"/>
  <c r="L55" i="3"/>
  <c r="K55" i="3"/>
  <c r="M55" i="3" s="1"/>
  <c r="J55" i="3"/>
  <c r="I55" i="3"/>
  <c r="H55" i="3"/>
  <c r="E55" i="3"/>
  <c r="D55" i="3"/>
  <c r="C55" i="3"/>
  <c r="F55" i="3" s="1"/>
  <c r="B55" i="3"/>
  <c r="A55" i="3"/>
  <c r="U54" i="3"/>
  <c r="T54" i="3"/>
  <c r="V54" i="3" s="1"/>
  <c r="S54" i="3"/>
  <c r="R54" i="3"/>
  <c r="Q54" i="3"/>
  <c r="L54" i="3"/>
  <c r="K54" i="3"/>
  <c r="M54" i="3" s="1"/>
  <c r="J54" i="3"/>
  <c r="I54" i="3"/>
  <c r="H54" i="3"/>
  <c r="E54" i="3"/>
  <c r="D54" i="3"/>
  <c r="C54" i="3"/>
  <c r="F54" i="3" s="1"/>
  <c r="B54" i="3"/>
  <c r="A54" i="3"/>
  <c r="U53" i="3"/>
  <c r="T53" i="3"/>
  <c r="V53" i="3" s="1"/>
  <c r="S53" i="3"/>
  <c r="R53" i="3"/>
  <c r="Q53" i="3"/>
  <c r="L53" i="3"/>
  <c r="K53" i="3"/>
  <c r="M53" i="3" s="1"/>
  <c r="J53" i="3"/>
  <c r="I53" i="3"/>
  <c r="H53" i="3"/>
  <c r="E53" i="3"/>
  <c r="D53" i="3"/>
  <c r="C53" i="3"/>
  <c r="F53" i="3" s="1"/>
  <c r="B53" i="3"/>
  <c r="A53" i="3"/>
  <c r="U52" i="3"/>
  <c r="T52" i="3"/>
  <c r="V52" i="3" s="1"/>
  <c r="S52" i="3"/>
  <c r="R52" i="3"/>
  <c r="Q52" i="3"/>
  <c r="L52" i="3"/>
  <c r="K52" i="3"/>
  <c r="M52" i="3" s="1"/>
  <c r="J52" i="3"/>
  <c r="I52" i="3"/>
  <c r="H52" i="3"/>
  <c r="E52" i="3"/>
  <c r="D52" i="3"/>
  <c r="C52" i="3"/>
  <c r="F52" i="3" s="1"/>
  <c r="B52" i="3"/>
  <c r="A52" i="3"/>
  <c r="U51" i="3"/>
  <c r="T51" i="3"/>
  <c r="V51" i="3" s="1"/>
  <c r="S51" i="3"/>
  <c r="R51" i="3"/>
  <c r="Q51" i="3"/>
  <c r="L51" i="3"/>
  <c r="K51" i="3"/>
  <c r="M51" i="3" s="1"/>
  <c r="J51" i="3"/>
  <c r="I51" i="3"/>
  <c r="H51" i="3"/>
  <c r="E51" i="3"/>
  <c r="D51" i="3"/>
  <c r="C51" i="3"/>
  <c r="F51" i="3" s="1"/>
  <c r="B51" i="3"/>
  <c r="A51" i="3"/>
  <c r="U50" i="3"/>
  <c r="T50" i="3"/>
  <c r="V50" i="3" s="1"/>
  <c r="S50" i="3"/>
  <c r="R50" i="3"/>
  <c r="Q50" i="3"/>
  <c r="L50" i="3"/>
  <c r="K50" i="3"/>
  <c r="M50" i="3" s="1"/>
  <c r="J50" i="3"/>
  <c r="I50" i="3"/>
  <c r="H50" i="3"/>
  <c r="E50" i="3"/>
  <c r="D50" i="3"/>
  <c r="C50" i="3"/>
  <c r="F50" i="3" s="1"/>
  <c r="B50" i="3"/>
  <c r="A50" i="3"/>
  <c r="U49" i="3"/>
  <c r="T49" i="3"/>
  <c r="V49" i="3" s="1"/>
  <c r="S49" i="3"/>
  <c r="R49" i="3"/>
  <c r="Q49" i="3"/>
  <c r="L49" i="3"/>
  <c r="K49" i="3"/>
  <c r="M49" i="3" s="1"/>
  <c r="J49" i="3"/>
  <c r="I49" i="3"/>
  <c r="H49" i="3"/>
  <c r="E49" i="3"/>
  <c r="D49" i="3"/>
  <c r="C49" i="3"/>
  <c r="F49" i="3" s="1"/>
  <c r="B49" i="3"/>
  <c r="A49" i="3"/>
  <c r="U48" i="3"/>
  <c r="T48" i="3"/>
  <c r="V48" i="3" s="1"/>
  <c r="S48" i="3"/>
  <c r="R48" i="3"/>
  <c r="Q48" i="3"/>
  <c r="L48" i="3"/>
  <c r="K48" i="3"/>
  <c r="M48" i="3" s="1"/>
  <c r="J48" i="3"/>
  <c r="I48" i="3"/>
  <c r="H48" i="3"/>
  <c r="E48" i="3"/>
  <c r="D48" i="3"/>
  <c r="C48" i="3"/>
  <c r="F48" i="3" s="1"/>
  <c r="B48" i="3"/>
  <c r="A48" i="3"/>
  <c r="U47" i="3"/>
  <c r="T47" i="3"/>
  <c r="V47" i="3" s="1"/>
  <c r="S47" i="3"/>
  <c r="R47" i="3"/>
  <c r="Q47" i="3"/>
  <c r="L47" i="3"/>
  <c r="K47" i="3"/>
  <c r="M47" i="3" s="1"/>
  <c r="J47" i="3"/>
  <c r="I47" i="3"/>
  <c r="H47" i="3"/>
  <c r="E47" i="3"/>
  <c r="D47" i="3"/>
  <c r="C47" i="3"/>
  <c r="F47" i="3" s="1"/>
  <c r="B47" i="3"/>
  <c r="A47" i="3"/>
  <c r="V46" i="3"/>
  <c r="U46" i="3"/>
  <c r="T46" i="3"/>
  <c r="S46" i="3"/>
  <c r="R46" i="3"/>
  <c r="Q46" i="3"/>
  <c r="L46" i="3"/>
  <c r="K46" i="3"/>
  <c r="M46" i="3" s="1"/>
  <c r="J46" i="3"/>
  <c r="I46" i="3"/>
  <c r="H46" i="3"/>
  <c r="E46" i="3"/>
  <c r="D46" i="3"/>
  <c r="C46" i="3"/>
  <c r="F46" i="3" s="1"/>
  <c r="B46" i="3"/>
  <c r="A46" i="3"/>
  <c r="U45" i="3"/>
  <c r="T45" i="3"/>
  <c r="V45" i="3" s="1"/>
  <c r="S45" i="3"/>
  <c r="R45" i="3"/>
  <c r="Q45" i="3"/>
  <c r="L45" i="3"/>
  <c r="K45" i="3"/>
  <c r="M45" i="3" s="1"/>
  <c r="J45" i="3"/>
  <c r="I45" i="3"/>
  <c r="H45" i="3"/>
  <c r="E45" i="3"/>
  <c r="D45" i="3"/>
  <c r="C45" i="3"/>
  <c r="F45" i="3" s="1"/>
  <c r="B45" i="3"/>
  <c r="A45" i="3"/>
  <c r="U44" i="3"/>
  <c r="T44" i="3"/>
  <c r="V44" i="3" s="1"/>
  <c r="S44" i="3"/>
  <c r="R44" i="3"/>
  <c r="Q44" i="3"/>
  <c r="L44" i="3"/>
  <c r="K44" i="3"/>
  <c r="J44" i="3"/>
  <c r="I44" i="3"/>
  <c r="H44" i="3"/>
  <c r="E44" i="3"/>
  <c r="D44" i="3"/>
  <c r="C44" i="3"/>
  <c r="F44" i="3" s="1"/>
  <c r="B44" i="3"/>
  <c r="A44" i="3"/>
  <c r="U43" i="3"/>
  <c r="T43" i="3"/>
  <c r="V43" i="3" s="1"/>
  <c r="S43" i="3"/>
  <c r="R43" i="3"/>
  <c r="Q43" i="3"/>
  <c r="L43" i="3"/>
  <c r="K43" i="3"/>
  <c r="M43" i="3" s="1"/>
  <c r="J43" i="3"/>
  <c r="I43" i="3"/>
  <c r="H43" i="3"/>
  <c r="E43" i="3"/>
  <c r="D43" i="3"/>
  <c r="C43" i="3"/>
  <c r="F43" i="3" s="1"/>
  <c r="B43" i="3"/>
  <c r="A43" i="3"/>
  <c r="U42" i="3"/>
  <c r="T42" i="3"/>
  <c r="V42" i="3" s="1"/>
  <c r="S42" i="3"/>
  <c r="R42" i="3"/>
  <c r="Q42" i="3"/>
  <c r="L42" i="3"/>
  <c r="K42" i="3"/>
  <c r="M42" i="3" s="1"/>
  <c r="J42" i="3"/>
  <c r="I42" i="3"/>
  <c r="H42" i="3"/>
  <c r="E42" i="3"/>
  <c r="D42" i="3"/>
  <c r="C42" i="3"/>
  <c r="F42" i="3" s="1"/>
  <c r="B42" i="3"/>
  <c r="A42" i="3"/>
  <c r="U41" i="3"/>
  <c r="T41" i="3"/>
  <c r="V41" i="3" s="1"/>
  <c r="S41" i="3"/>
  <c r="R41" i="3"/>
  <c r="Q41" i="3"/>
  <c r="L41" i="3"/>
  <c r="K41" i="3"/>
  <c r="M41" i="3" s="1"/>
  <c r="J41" i="3"/>
  <c r="I41" i="3"/>
  <c r="H41" i="3"/>
  <c r="E41" i="3"/>
  <c r="D41" i="3"/>
  <c r="C41" i="3"/>
  <c r="F41" i="3" s="1"/>
  <c r="B41" i="3"/>
  <c r="A41" i="3"/>
  <c r="U40" i="3"/>
  <c r="T40" i="3"/>
  <c r="V40" i="3" s="1"/>
  <c r="S40" i="3"/>
  <c r="R40" i="3"/>
  <c r="Q40" i="3"/>
  <c r="L40" i="3"/>
  <c r="K40" i="3"/>
  <c r="M40" i="3" s="1"/>
  <c r="J40" i="3"/>
  <c r="I40" i="3"/>
  <c r="H40" i="3"/>
  <c r="E40" i="3"/>
  <c r="D40" i="3"/>
  <c r="C40" i="3"/>
  <c r="F40" i="3" s="1"/>
  <c r="B40" i="3"/>
  <c r="A40" i="3"/>
  <c r="U39" i="3"/>
  <c r="T39" i="3"/>
  <c r="V39" i="3" s="1"/>
  <c r="S39" i="3"/>
  <c r="R39" i="3"/>
  <c r="Q39" i="3"/>
  <c r="L39" i="3"/>
  <c r="K39" i="3"/>
  <c r="M39" i="3" s="1"/>
  <c r="J39" i="3"/>
  <c r="I39" i="3"/>
  <c r="H39" i="3"/>
  <c r="E39" i="3"/>
  <c r="D39" i="3"/>
  <c r="C39" i="3"/>
  <c r="F39" i="3" s="1"/>
  <c r="B39" i="3"/>
  <c r="A39" i="3"/>
  <c r="U38" i="3"/>
  <c r="T38" i="3"/>
  <c r="V38" i="3" s="1"/>
  <c r="S38" i="3"/>
  <c r="R38" i="3"/>
  <c r="Q38" i="3"/>
  <c r="L38" i="3"/>
  <c r="K38" i="3"/>
  <c r="M38" i="3" s="1"/>
  <c r="J38" i="3"/>
  <c r="I38" i="3"/>
  <c r="H38" i="3"/>
  <c r="E38" i="3"/>
  <c r="D38" i="3"/>
  <c r="C38" i="3"/>
  <c r="F38" i="3" s="1"/>
  <c r="B38" i="3"/>
  <c r="A38" i="3"/>
  <c r="U37" i="3"/>
  <c r="T37" i="3"/>
  <c r="V37" i="3" s="1"/>
  <c r="S37" i="3"/>
  <c r="R37" i="3"/>
  <c r="Q37" i="3"/>
  <c r="L37" i="3"/>
  <c r="K37" i="3"/>
  <c r="M37" i="3" s="1"/>
  <c r="J37" i="3"/>
  <c r="I37" i="3"/>
  <c r="H37" i="3"/>
  <c r="E37" i="3"/>
  <c r="D37" i="3"/>
  <c r="C37" i="3"/>
  <c r="F37" i="3" s="1"/>
  <c r="B37" i="3"/>
  <c r="A37" i="3"/>
  <c r="U36" i="3"/>
  <c r="T36" i="3"/>
  <c r="V36" i="3" s="1"/>
  <c r="S36" i="3"/>
  <c r="R36" i="3"/>
  <c r="Q36" i="3"/>
  <c r="L36" i="3"/>
  <c r="K36" i="3"/>
  <c r="M36" i="3" s="1"/>
  <c r="J36" i="3"/>
  <c r="I36" i="3"/>
  <c r="H36" i="3"/>
  <c r="E36" i="3"/>
  <c r="D36" i="3"/>
  <c r="C36" i="3"/>
  <c r="F36" i="3" s="1"/>
  <c r="B36" i="3"/>
  <c r="A36" i="3"/>
  <c r="U35" i="3"/>
  <c r="T35" i="3"/>
  <c r="V35" i="3" s="1"/>
  <c r="S35" i="3"/>
  <c r="R35" i="3"/>
  <c r="Q35" i="3"/>
  <c r="L35" i="3"/>
  <c r="K35" i="3"/>
  <c r="M35" i="3" s="1"/>
  <c r="J35" i="3"/>
  <c r="I35" i="3"/>
  <c r="H35" i="3"/>
  <c r="E35" i="3"/>
  <c r="D35" i="3"/>
  <c r="C35" i="3"/>
  <c r="F35" i="3" s="1"/>
  <c r="B35" i="3"/>
  <c r="A35" i="3"/>
  <c r="U34" i="3"/>
  <c r="T34" i="3"/>
  <c r="V34" i="3" s="1"/>
  <c r="S34" i="3"/>
  <c r="R34" i="3"/>
  <c r="Q34" i="3"/>
  <c r="L34" i="3"/>
  <c r="K34" i="3"/>
  <c r="M34" i="3" s="1"/>
  <c r="J34" i="3"/>
  <c r="I34" i="3"/>
  <c r="H34" i="3"/>
  <c r="E34" i="3"/>
  <c r="D34" i="3"/>
  <c r="C34" i="3"/>
  <c r="F34" i="3" s="1"/>
  <c r="B34" i="3"/>
  <c r="A34" i="3"/>
  <c r="U33" i="3"/>
  <c r="T33" i="3"/>
  <c r="V33" i="3" s="1"/>
  <c r="S33" i="3"/>
  <c r="R33" i="3"/>
  <c r="Q33" i="3"/>
  <c r="L33" i="3"/>
  <c r="K33" i="3"/>
  <c r="M33" i="3" s="1"/>
  <c r="J33" i="3"/>
  <c r="I33" i="3"/>
  <c r="H33" i="3"/>
  <c r="E33" i="3"/>
  <c r="D33" i="3"/>
  <c r="C33" i="3"/>
  <c r="F33" i="3" s="1"/>
  <c r="B33" i="3"/>
  <c r="A33" i="3"/>
  <c r="U32" i="3"/>
  <c r="T32" i="3"/>
  <c r="V32" i="3" s="1"/>
  <c r="S32" i="3"/>
  <c r="R32" i="3"/>
  <c r="Q32" i="3"/>
  <c r="L32" i="3"/>
  <c r="K32" i="3"/>
  <c r="M32" i="3" s="1"/>
  <c r="J32" i="3"/>
  <c r="I32" i="3"/>
  <c r="H32" i="3"/>
  <c r="E32" i="3"/>
  <c r="D32" i="3"/>
  <c r="C32" i="3"/>
  <c r="F32" i="3" s="1"/>
  <c r="B32" i="3"/>
  <c r="A32" i="3"/>
  <c r="U31" i="3"/>
  <c r="T31" i="3"/>
  <c r="V31" i="3" s="1"/>
  <c r="S31" i="3"/>
  <c r="R31" i="3"/>
  <c r="Q31" i="3"/>
  <c r="M31" i="3"/>
  <c r="L31" i="3"/>
  <c r="K31" i="3"/>
  <c r="J31" i="3"/>
  <c r="I31" i="3"/>
  <c r="H31" i="3"/>
  <c r="E31" i="3"/>
  <c r="D31" i="3"/>
  <c r="C31" i="3"/>
  <c r="F31" i="3" s="1"/>
  <c r="B31" i="3"/>
  <c r="A31" i="3"/>
  <c r="U30" i="3"/>
  <c r="T30" i="3"/>
  <c r="V30" i="3" s="1"/>
  <c r="S30" i="3"/>
  <c r="R30" i="3"/>
  <c r="Q30" i="3"/>
  <c r="L30" i="3"/>
  <c r="K30" i="3"/>
  <c r="M30" i="3" s="1"/>
  <c r="J30" i="3"/>
  <c r="I30" i="3"/>
  <c r="H30" i="3"/>
  <c r="E30" i="3"/>
  <c r="D30" i="3"/>
  <c r="C30" i="3"/>
  <c r="F30" i="3" s="1"/>
  <c r="B30" i="3"/>
  <c r="A30" i="3"/>
  <c r="U29" i="3"/>
  <c r="T29" i="3"/>
  <c r="V29" i="3" s="1"/>
  <c r="S29" i="3"/>
  <c r="R29" i="3"/>
  <c r="Q29" i="3"/>
  <c r="M29" i="3"/>
  <c r="L29" i="3"/>
  <c r="K29" i="3"/>
  <c r="J29" i="3"/>
  <c r="I29" i="3"/>
  <c r="H29" i="3"/>
  <c r="E29" i="3"/>
  <c r="D29" i="3"/>
  <c r="C29" i="3"/>
  <c r="F29" i="3" s="1"/>
  <c r="B29" i="3"/>
  <c r="A29" i="3"/>
  <c r="U28" i="3"/>
  <c r="T28" i="3"/>
  <c r="V28" i="3" s="1"/>
  <c r="S28" i="3"/>
  <c r="R28" i="3"/>
  <c r="Q28" i="3"/>
  <c r="L28" i="3"/>
  <c r="K28" i="3"/>
  <c r="M28" i="3" s="1"/>
  <c r="J28" i="3"/>
  <c r="I28" i="3"/>
  <c r="H28" i="3"/>
  <c r="E28" i="3"/>
  <c r="D28" i="3"/>
  <c r="C28" i="3"/>
  <c r="F28" i="3" s="1"/>
  <c r="B28" i="3"/>
  <c r="A28" i="3"/>
  <c r="U27" i="3"/>
  <c r="T27" i="3"/>
  <c r="V27" i="3" s="1"/>
  <c r="S27" i="3"/>
  <c r="R27" i="3"/>
  <c r="Q27" i="3"/>
  <c r="L27" i="3"/>
  <c r="K27" i="3"/>
  <c r="M27" i="3" s="1"/>
  <c r="J27" i="3"/>
  <c r="I27" i="3"/>
  <c r="H27" i="3"/>
  <c r="E27" i="3"/>
  <c r="D27" i="3"/>
  <c r="C27" i="3"/>
  <c r="F27" i="3" s="1"/>
  <c r="B27" i="3"/>
  <c r="A27" i="3"/>
  <c r="U26" i="3"/>
  <c r="T26" i="3"/>
  <c r="V26" i="3" s="1"/>
  <c r="S26" i="3"/>
  <c r="R26" i="3"/>
  <c r="Q26" i="3"/>
  <c r="L26" i="3"/>
  <c r="K26" i="3"/>
  <c r="M26" i="3" s="1"/>
  <c r="J26" i="3"/>
  <c r="I26" i="3"/>
  <c r="H26" i="3"/>
  <c r="E26" i="3"/>
  <c r="D26" i="3"/>
  <c r="C26" i="3"/>
  <c r="F26" i="3" s="1"/>
  <c r="B26" i="3"/>
  <c r="A26" i="3"/>
  <c r="U25" i="3"/>
  <c r="T25" i="3"/>
  <c r="V25" i="3" s="1"/>
  <c r="S25" i="3"/>
  <c r="R25" i="3"/>
  <c r="Q25" i="3"/>
  <c r="L25" i="3"/>
  <c r="K25" i="3"/>
  <c r="M25" i="3" s="1"/>
  <c r="J25" i="3"/>
  <c r="I25" i="3"/>
  <c r="H25" i="3"/>
  <c r="E25" i="3"/>
  <c r="D25" i="3"/>
  <c r="C25" i="3"/>
  <c r="F25" i="3" s="1"/>
  <c r="B25" i="3"/>
  <c r="A25" i="3"/>
  <c r="U24" i="3"/>
  <c r="T24" i="3"/>
  <c r="V24" i="3" s="1"/>
  <c r="S24" i="3"/>
  <c r="R24" i="3"/>
  <c r="Q24" i="3"/>
  <c r="L24" i="3"/>
  <c r="K24" i="3"/>
  <c r="M24" i="3" s="1"/>
  <c r="J24" i="3"/>
  <c r="I24" i="3"/>
  <c r="H24" i="3"/>
  <c r="E24" i="3"/>
  <c r="D24" i="3"/>
  <c r="C24" i="3"/>
  <c r="F24" i="3" s="1"/>
  <c r="B24" i="3"/>
  <c r="A24" i="3"/>
  <c r="U23" i="3"/>
  <c r="T23" i="3"/>
  <c r="V23" i="3" s="1"/>
  <c r="S23" i="3"/>
  <c r="R23" i="3"/>
  <c r="Q23" i="3"/>
  <c r="L23" i="3"/>
  <c r="K23" i="3"/>
  <c r="M23" i="3" s="1"/>
  <c r="J23" i="3"/>
  <c r="I23" i="3"/>
  <c r="H23" i="3"/>
  <c r="E23" i="3"/>
  <c r="D23" i="3"/>
  <c r="C23" i="3"/>
  <c r="F23" i="3" s="1"/>
  <c r="B23" i="3"/>
  <c r="A23" i="3"/>
  <c r="U22" i="3"/>
  <c r="T22" i="3"/>
  <c r="V22" i="3" s="1"/>
  <c r="S22" i="3"/>
  <c r="R22" i="3"/>
  <c r="Q22" i="3"/>
  <c r="L22" i="3"/>
  <c r="K22" i="3"/>
  <c r="M22" i="3" s="1"/>
  <c r="J22" i="3"/>
  <c r="I22" i="3"/>
  <c r="H22" i="3"/>
  <c r="E22" i="3"/>
  <c r="D22" i="3"/>
  <c r="C22" i="3"/>
  <c r="F22" i="3" s="1"/>
  <c r="B22" i="3"/>
  <c r="A22" i="3"/>
  <c r="U21" i="3"/>
  <c r="T21" i="3"/>
  <c r="V21" i="3" s="1"/>
  <c r="S21" i="3"/>
  <c r="R21" i="3"/>
  <c r="Q21" i="3"/>
  <c r="M21" i="3"/>
  <c r="L21" i="3"/>
  <c r="K21" i="3"/>
  <c r="J21" i="3"/>
  <c r="I21" i="3"/>
  <c r="H21" i="3"/>
  <c r="E21" i="3"/>
  <c r="D21" i="3"/>
  <c r="C21" i="3"/>
  <c r="F21" i="3" s="1"/>
  <c r="B21" i="3"/>
  <c r="A21" i="3"/>
  <c r="U20" i="3"/>
  <c r="T20" i="3"/>
  <c r="V20" i="3" s="1"/>
  <c r="S20" i="3"/>
  <c r="R20" i="3"/>
  <c r="Q20" i="3"/>
  <c r="M20" i="3"/>
  <c r="L20" i="3"/>
  <c r="K20" i="3"/>
  <c r="J20" i="3"/>
  <c r="I20" i="3"/>
  <c r="H20" i="3"/>
  <c r="E20" i="3"/>
  <c r="D20" i="3"/>
  <c r="C20" i="3"/>
  <c r="F20" i="3" s="1"/>
  <c r="B20" i="3"/>
  <c r="A20" i="3"/>
  <c r="U19" i="3"/>
  <c r="T19" i="3"/>
  <c r="V19" i="3" s="1"/>
  <c r="S19" i="3"/>
  <c r="R19" i="3"/>
  <c r="Q19" i="3"/>
  <c r="L19" i="3"/>
  <c r="K19" i="3"/>
  <c r="M19" i="3" s="1"/>
  <c r="J19" i="3"/>
  <c r="I19" i="3"/>
  <c r="H19" i="3"/>
  <c r="E19" i="3"/>
  <c r="D19" i="3"/>
  <c r="C19" i="3"/>
  <c r="F19" i="3" s="1"/>
  <c r="B19" i="3"/>
  <c r="A19" i="3"/>
  <c r="U18" i="3"/>
  <c r="T18" i="3"/>
  <c r="V18" i="3" s="1"/>
  <c r="S18" i="3"/>
  <c r="R18" i="3"/>
  <c r="Q18" i="3"/>
  <c r="L18" i="3"/>
  <c r="K18" i="3"/>
  <c r="M18" i="3" s="1"/>
  <c r="J18" i="3"/>
  <c r="I18" i="3"/>
  <c r="H18" i="3"/>
  <c r="E18" i="3"/>
  <c r="D18" i="3"/>
  <c r="C18" i="3"/>
  <c r="F18" i="3" s="1"/>
  <c r="B18" i="3"/>
  <c r="A18" i="3"/>
  <c r="U17" i="3"/>
  <c r="T17" i="3"/>
  <c r="V17" i="3" s="1"/>
  <c r="S17" i="3"/>
  <c r="R17" i="3"/>
  <c r="Q17" i="3"/>
  <c r="L17" i="3"/>
  <c r="K17" i="3"/>
  <c r="M17" i="3" s="1"/>
  <c r="J17" i="3"/>
  <c r="I17" i="3"/>
  <c r="H17" i="3"/>
  <c r="E17" i="3"/>
  <c r="D17" i="3"/>
  <c r="C17" i="3"/>
  <c r="F17" i="3" s="1"/>
  <c r="B17" i="3"/>
  <c r="A17" i="3"/>
  <c r="U16" i="3"/>
  <c r="T16" i="3"/>
  <c r="V16" i="3" s="1"/>
  <c r="S16" i="3"/>
  <c r="R16" i="3"/>
  <c r="Q16" i="3"/>
  <c r="L16" i="3"/>
  <c r="K16" i="3"/>
  <c r="M16" i="3" s="1"/>
  <c r="J16" i="3"/>
  <c r="I16" i="3"/>
  <c r="H16" i="3"/>
  <c r="E16" i="3"/>
  <c r="D16" i="3"/>
  <c r="C16" i="3"/>
  <c r="F16" i="3" s="1"/>
  <c r="B16" i="3"/>
  <c r="A16" i="3"/>
  <c r="U15" i="3"/>
  <c r="T15" i="3"/>
  <c r="V15" i="3" s="1"/>
  <c r="S15" i="3"/>
  <c r="R15" i="3"/>
  <c r="Q15" i="3"/>
  <c r="L15" i="3"/>
  <c r="K15" i="3"/>
  <c r="M15" i="3" s="1"/>
  <c r="J15" i="3"/>
  <c r="I15" i="3"/>
  <c r="H15" i="3"/>
  <c r="E15" i="3"/>
  <c r="D15" i="3"/>
  <c r="C15" i="3"/>
  <c r="F15" i="3" s="1"/>
  <c r="B15" i="3"/>
  <c r="A15" i="3"/>
  <c r="U14" i="3"/>
  <c r="T14" i="3"/>
  <c r="V14" i="3" s="1"/>
  <c r="S14" i="3"/>
  <c r="R14" i="3"/>
  <c r="Q14" i="3"/>
  <c r="M14" i="3"/>
  <c r="L14" i="3"/>
  <c r="K14" i="3"/>
  <c r="J14" i="3"/>
  <c r="I14" i="3"/>
  <c r="H14" i="3"/>
  <c r="E14" i="3"/>
  <c r="D14" i="3"/>
  <c r="C14" i="3"/>
  <c r="F14" i="3" s="1"/>
  <c r="B14" i="3"/>
  <c r="A14" i="3"/>
  <c r="U13" i="3"/>
  <c r="T13" i="3"/>
  <c r="V13" i="3" s="1"/>
  <c r="S13" i="3"/>
  <c r="R13" i="3"/>
  <c r="Q13" i="3"/>
  <c r="L13" i="3"/>
  <c r="K13" i="3"/>
  <c r="M13" i="3" s="1"/>
  <c r="J13" i="3"/>
  <c r="I13" i="3"/>
  <c r="H13" i="3"/>
  <c r="E13" i="3"/>
  <c r="D13" i="3"/>
  <c r="C13" i="3"/>
  <c r="F13" i="3" s="1"/>
  <c r="B13" i="3"/>
  <c r="A13" i="3"/>
  <c r="U12" i="3"/>
  <c r="T12" i="3"/>
  <c r="V12" i="3" s="1"/>
  <c r="S12" i="3"/>
  <c r="R12" i="3"/>
  <c r="Q12" i="3"/>
  <c r="L12" i="3"/>
  <c r="K12" i="3"/>
  <c r="M12" i="3" s="1"/>
  <c r="J12" i="3"/>
  <c r="I12" i="3"/>
  <c r="H12" i="3"/>
  <c r="E12" i="3"/>
  <c r="D12" i="3"/>
  <c r="C12" i="3"/>
  <c r="F12" i="3" s="1"/>
  <c r="B12" i="3"/>
  <c r="A12" i="3"/>
  <c r="U11" i="3"/>
  <c r="T11" i="3"/>
  <c r="V11" i="3" s="1"/>
  <c r="S11" i="3"/>
  <c r="R11" i="3"/>
  <c r="Q11" i="3"/>
  <c r="L11" i="3"/>
  <c r="K11" i="3"/>
  <c r="M11" i="3" s="1"/>
  <c r="J11" i="3"/>
  <c r="I11" i="3"/>
  <c r="H11" i="3"/>
  <c r="E11" i="3"/>
  <c r="D11" i="3"/>
  <c r="C11" i="3"/>
  <c r="F11" i="3" s="1"/>
  <c r="B11" i="3"/>
  <c r="A11" i="3"/>
  <c r="U10" i="3"/>
  <c r="T10" i="3"/>
  <c r="V10" i="3" s="1"/>
  <c r="S10" i="3"/>
  <c r="R10" i="3"/>
  <c r="Q10" i="3"/>
  <c r="L10" i="3"/>
  <c r="K10" i="3"/>
  <c r="M10" i="3" s="1"/>
  <c r="J10" i="3"/>
  <c r="I10" i="3"/>
  <c r="H10" i="3"/>
  <c r="E10" i="3"/>
  <c r="D10" i="3"/>
  <c r="C10" i="3"/>
  <c r="F10" i="3" s="1"/>
  <c r="B10" i="3"/>
  <c r="A10" i="3"/>
  <c r="U9" i="3"/>
  <c r="T9" i="3"/>
  <c r="V9" i="3" s="1"/>
  <c r="S9" i="3"/>
  <c r="R9" i="3"/>
  <c r="Q9" i="3"/>
  <c r="L9" i="3"/>
  <c r="K9" i="3"/>
  <c r="M9" i="3" s="1"/>
  <c r="J9" i="3"/>
  <c r="I9" i="3"/>
  <c r="H9" i="3"/>
  <c r="E9" i="3"/>
  <c r="D9" i="3"/>
  <c r="C9" i="3"/>
  <c r="F9" i="3" s="1"/>
  <c r="B9" i="3"/>
  <c r="A9" i="3"/>
  <c r="U8" i="3"/>
  <c r="T8" i="3"/>
  <c r="V8" i="3" s="1"/>
  <c r="S8" i="3"/>
  <c r="R8" i="3"/>
  <c r="Q8" i="3"/>
  <c r="L8" i="3"/>
  <c r="K8" i="3"/>
  <c r="M8" i="3" s="1"/>
  <c r="J8" i="3"/>
  <c r="I8" i="3"/>
  <c r="H8" i="3"/>
  <c r="E8" i="3"/>
  <c r="D8" i="3"/>
  <c r="C8" i="3"/>
  <c r="F8" i="3" s="1"/>
  <c r="B8" i="3"/>
  <c r="A8" i="3"/>
  <c r="U7" i="3"/>
  <c r="T7" i="3"/>
  <c r="V7" i="3" s="1"/>
  <c r="S7" i="3"/>
  <c r="R7" i="3"/>
  <c r="Q7" i="3"/>
  <c r="L7" i="3"/>
  <c r="K7" i="3"/>
  <c r="M7" i="3" s="1"/>
  <c r="J7" i="3"/>
  <c r="I7" i="3"/>
  <c r="H7" i="3"/>
  <c r="E7" i="3"/>
  <c r="D7" i="3"/>
  <c r="C7" i="3"/>
  <c r="F7" i="3" s="1"/>
  <c r="B7" i="3"/>
  <c r="A7" i="3"/>
  <c r="U6" i="3"/>
  <c r="T6" i="3"/>
  <c r="V6" i="3" s="1"/>
  <c r="S6" i="3"/>
  <c r="R6" i="3"/>
  <c r="Q6" i="3"/>
  <c r="L6" i="3"/>
  <c r="K6" i="3"/>
  <c r="M6" i="3" s="1"/>
  <c r="J6" i="3"/>
  <c r="I6" i="3"/>
  <c r="H6" i="3"/>
  <c r="F6" i="3"/>
  <c r="E6" i="3"/>
  <c r="D6" i="3"/>
  <c r="C6" i="3"/>
  <c r="B6" i="3"/>
  <c r="A6" i="3"/>
  <c r="U5" i="3"/>
  <c r="T5" i="3"/>
  <c r="V5" i="3" s="1"/>
  <c r="S5" i="3"/>
  <c r="R5" i="3"/>
  <c r="Q5" i="3"/>
  <c r="L5" i="3"/>
  <c r="K5" i="3"/>
  <c r="M5" i="3" s="1"/>
  <c r="J5" i="3"/>
  <c r="I5" i="3"/>
  <c r="H5" i="3"/>
  <c r="E5" i="3"/>
  <c r="D5" i="3"/>
  <c r="F5" i="3" s="1"/>
  <c r="C5" i="3"/>
  <c r="B5" i="3"/>
  <c r="A5" i="3"/>
  <c r="U4" i="3"/>
  <c r="S4" i="3"/>
  <c r="L4" i="3"/>
  <c r="J4" i="3"/>
  <c r="E4" i="3"/>
  <c r="C4" i="3"/>
  <c r="U48" i="2"/>
  <c r="V48" i="2" s="1"/>
  <c r="T48" i="2"/>
  <c r="S48" i="2"/>
  <c r="R48" i="2"/>
  <c r="Q48" i="2"/>
  <c r="U47" i="2"/>
  <c r="V47" i="2" s="1"/>
  <c r="T47" i="2"/>
  <c r="S47" i="2"/>
  <c r="R47" i="2"/>
  <c r="Q47" i="2"/>
  <c r="U46" i="2"/>
  <c r="V46" i="2" s="1"/>
  <c r="T46" i="2"/>
  <c r="S46" i="2"/>
  <c r="R46" i="2"/>
  <c r="Q46" i="2"/>
  <c r="U45" i="2"/>
  <c r="V45" i="2" s="1"/>
  <c r="T45" i="2"/>
  <c r="S45" i="2"/>
  <c r="R45" i="2"/>
  <c r="Q45" i="2"/>
  <c r="V44" i="2"/>
  <c r="U44" i="2"/>
  <c r="T44" i="2"/>
  <c r="S44" i="2"/>
  <c r="R44" i="2"/>
  <c r="Q44" i="2"/>
  <c r="U43" i="2"/>
  <c r="V43" i="2" s="1"/>
  <c r="T43" i="2"/>
  <c r="S43" i="2"/>
  <c r="R43" i="2"/>
  <c r="Q43" i="2"/>
  <c r="U42" i="2"/>
  <c r="V42" i="2" s="1"/>
  <c r="T42" i="2"/>
  <c r="S42" i="2"/>
  <c r="R42" i="2"/>
  <c r="Q42" i="2"/>
  <c r="M42" i="2"/>
  <c r="L42" i="2"/>
  <c r="K42" i="2"/>
  <c r="J42" i="2"/>
  <c r="I42" i="2"/>
  <c r="H42" i="2"/>
  <c r="U41" i="2"/>
  <c r="V41" i="2" s="1"/>
  <c r="T41" i="2"/>
  <c r="S41" i="2"/>
  <c r="R41" i="2"/>
  <c r="Q41" i="2"/>
  <c r="L41" i="2"/>
  <c r="M41" i="2" s="1"/>
  <c r="K41" i="2"/>
  <c r="J41" i="2"/>
  <c r="I41" i="2"/>
  <c r="H41" i="2"/>
  <c r="U40" i="2"/>
  <c r="V40" i="2" s="1"/>
  <c r="T40" i="2"/>
  <c r="S40" i="2"/>
  <c r="R40" i="2"/>
  <c r="Q40" i="2"/>
  <c r="L40" i="2"/>
  <c r="M40" i="2" s="1"/>
  <c r="K40" i="2"/>
  <c r="J40" i="2"/>
  <c r="I40" i="2"/>
  <c r="H40" i="2"/>
  <c r="U39" i="2"/>
  <c r="V39" i="2" s="1"/>
  <c r="T39" i="2"/>
  <c r="S39" i="2"/>
  <c r="R39" i="2"/>
  <c r="Q39" i="2"/>
  <c r="L39" i="2"/>
  <c r="M39" i="2" s="1"/>
  <c r="K39" i="2"/>
  <c r="J39" i="2"/>
  <c r="I39" i="2"/>
  <c r="H39" i="2"/>
  <c r="U38" i="2"/>
  <c r="V38" i="2" s="1"/>
  <c r="T38" i="2"/>
  <c r="S38" i="2"/>
  <c r="R38" i="2"/>
  <c r="Q38" i="2"/>
  <c r="L38" i="2"/>
  <c r="M38" i="2" s="1"/>
  <c r="K38" i="2"/>
  <c r="J38" i="2"/>
  <c r="I38" i="2"/>
  <c r="H38" i="2"/>
  <c r="U37" i="2"/>
  <c r="V37" i="2" s="1"/>
  <c r="T37" i="2"/>
  <c r="S37" i="2"/>
  <c r="R37" i="2"/>
  <c r="Q37" i="2"/>
  <c r="L37" i="2"/>
  <c r="M37" i="2" s="1"/>
  <c r="K37" i="2"/>
  <c r="J37" i="2"/>
  <c r="I37" i="2"/>
  <c r="H37" i="2"/>
  <c r="U36" i="2"/>
  <c r="V36" i="2" s="1"/>
  <c r="T36" i="2"/>
  <c r="S36" i="2"/>
  <c r="R36" i="2"/>
  <c r="Q36" i="2"/>
  <c r="L36" i="2"/>
  <c r="M36" i="2" s="1"/>
  <c r="K36" i="2"/>
  <c r="J36" i="2"/>
  <c r="I36" i="2"/>
  <c r="H36" i="2"/>
  <c r="U35" i="2"/>
  <c r="V35" i="2" s="1"/>
  <c r="T35" i="2"/>
  <c r="S35" i="2"/>
  <c r="R35" i="2"/>
  <c r="Q35" i="2"/>
  <c r="L35" i="2"/>
  <c r="M35" i="2" s="1"/>
  <c r="K35" i="2"/>
  <c r="J35" i="2"/>
  <c r="I35" i="2"/>
  <c r="H35" i="2"/>
  <c r="U34" i="2"/>
  <c r="V34" i="2" s="1"/>
  <c r="T34" i="2"/>
  <c r="S34" i="2"/>
  <c r="R34" i="2"/>
  <c r="Q34" i="2"/>
  <c r="L34" i="2"/>
  <c r="M34" i="2" s="1"/>
  <c r="K34" i="2"/>
  <c r="J34" i="2"/>
  <c r="I34" i="2"/>
  <c r="H34" i="2"/>
  <c r="U33" i="2"/>
  <c r="V33" i="2" s="1"/>
  <c r="T33" i="2"/>
  <c r="S33" i="2"/>
  <c r="R33" i="2"/>
  <c r="Q33" i="2"/>
  <c r="L33" i="2"/>
  <c r="M33" i="2" s="1"/>
  <c r="K33" i="2"/>
  <c r="J33" i="2"/>
  <c r="I33" i="2"/>
  <c r="H33" i="2"/>
  <c r="U32" i="2"/>
  <c r="V32" i="2" s="1"/>
  <c r="T32" i="2"/>
  <c r="S32" i="2"/>
  <c r="R32" i="2"/>
  <c r="Q32" i="2"/>
  <c r="L32" i="2"/>
  <c r="M32" i="2" s="1"/>
  <c r="K32" i="2"/>
  <c r="J32" i="2"/>
  <c r="I32" i="2"/>
  <c r="H32" i="2"/>
  <c r="U31" i="2"/>
  <c r="V31" i="2" s="1"/>
  <c r="T31" i="2"/>
  <c r="S31" i="2"/>
  <c r="R31" i="2"/>
  <c r="Q31" i="2"/>
  <c r="L31" i="2"/>
  <c r="M31" i="2" s="1"/>
  <c r="K31" i="2"/>
  <c r="J31" i="2"/>
  <c r="I31" i="2"/>
  <c r="H31" i="2"/>
  <c r="U30" i="2"/>
  <c r="V30" i="2" s="1"/>
  <c r="T30" i="2"/>
  <c r="S30" i="2"/>
  <c r="R30" i="2"/>
  <c r="Q30" i="2"/>
  <c r="L30" i="2"/>
  <c r="M30" i="2" s="1"/>
  <c r="K30" i="2"/>
  <c r="J30" i="2"/>
  <c r="I30" i="2"/>
  <c r="H30" i="2"/>
  <c r="U29" i="2"/>
  <c r="V29" i="2" s="1"/>
  <c r="T29" i="2"/>
  <c r="S29" i="2"/>
  <c r="R29" i="2"/>
  <c r="Q29" i="2"/>
  <c r="L29" i="2"/>
  <c r="M29" i="2" s="1"/>
  <c r="K29" i="2"/>
  <c r="J29" i="2"/>
  <c r="I29" i="2"/>
  <c r="H29" i="2"/>
  <c r="U28" i="2"/>
  <c r="V28" i="2" s="1"/>
  <c r="T28" i="2"/>
  <c r="S28" i="2"/>
  <c r="R28" i="2"/>
  <c r="Q28" i="2"/>
  <c r="L28" i="2"/>
  <c r="M28" i="2" s="1"/>
  <c r="K28" i="2"/>
  <c r="J28" i="2"/>
  <c r="I28" i="2"/>
  <c r="H28" i="2"/>
  <c r="U27" i="2"/>
  <c r="V27" i="2" s="1"/>
  <c r="T27" i="2"/>
  <c r="S27" i="2"/>
  <c r="R27" i="2"/>
  <c r="Q27" i="2"/>
  <c r="L27" i="2"/>
  <c r="M27" i="2" s="1"/>
  <c r="K27" i="2"/>
  <c r="J27" i="2"/>
  <c r="I27" i="2"/>
  <c r="H27" i="2"/>
  <c r="U26" i="2"/>
  <c r="V26" i="2" s="1"/>
  <c r="T26" i="2"/>
  <c r="S26" i="2"/>
  <c r="R26" i="2"/>
  <c r="Q26" i="2"/>
  <c r="L26" i="2"/>
  <c r="M26" i="2" s="1"/>
  <c r="K26" i="2"/>
  <c r="J26" i="2"/>
  <c r="I26" i="2"/>
  <c r="H26" i="2"/>
  <c r="U25" i="2"/>
  <c r="V25" i="2" s="1"/>
  <c r="T25" i="2"/>
  <c r="S25" i="2"/>
  <c r="R25" i="2"/>
  <c r="Q25" i="2"/>
  <c r="L25" i="2"/>
  <c r="M25" i="2" s="1"/>
  <c r="K25" i="2"/>
  <c r="J25" i="2"/>
  <c r="I25" i="2"/>
  <c r="H25" i="2"/>
  <c r="U24" i="2"/>
  <c r="V24" i="2" s="1"/>
  <c r="T24" i="2"/>
  <c r="S24" i="2"/>
  <c r="R24" i="2"/>
  <c r="Q24" i="2"/>
  <c r="L24" i="2"/>
  <c r="M24" i="2" s="1"/>
  <c r="K24" i="2"/>
  <c r="J24" i="2"/>
  <c r="I24" i="2"/>
  <c r="H24" i="2"/>
  <c r="U23" i="2"/>
  <c r="V23" i="2" s="1"/>
  <c r="T23" i="2"/>
  <c r="S23" i="2"/>
  <c r="R23" i="2"/>
  <c r="Q23" i="2"/>
  <c r="L23" i="2"/>
  <c r="M23" i="2" s="1"/>
  <c r="K23" i="2"/>
  <c r="J23" i="2"/>
  <c r="I23" i="2"/>
  <c r="H23" i="2"/>
  <c r="U22" i="2"/>
  <c r="V22" i="2" s="1"/>
  <c r="T22" i="2"/>
  <c r="S22" i="2"/>
  <c r="R22" i="2"/>
  <c r="Q22" i="2"/>
  <c r="L22" i="2"/>
  <c r="M22" i="2" s="1"/>
  <c r="K22" i="2"/>
  <c r="J22" i="2"/>
  <c r="I22" i="2"/>
  <c r="H22" i="2"/>
  <c r="U21" i="2"/>
  <c r="V21" i="2" s="1"/>
  <c r="T21" i="2"/>
  <c r="S21" i="2"/>
  <c r="R21" i="2"/>
  <c r="Q21" i="2"/>
  <c r="L21" i="2"/>
  <c r="M21" i="2" s="1"/>
  <c r="K21" i="2"/>
  <c r="J21" i="2"/>
  <c r="I21" i="2"/>
  <c r="H21" i="2"/>
  <c r="U20" i="2"/>
  <c r="V20" i="2" s="1"/>
  <c r="T20" i="2"/>
  <c r="S20" i="2"/>
  <c r="R20" i="2"/>
  <c r="Q20" i="2"/>
  <c r="L20" i="2"/>
  <c r="M20" i="2" s="1"/>
  <c r="K20" i="2"/>
  <c r="J20" i="2"/>
  <c r="I20" i="2"/>
  <c r="H20" i="2"/>
  <c r="U19" i="2"/>
  <c r="V19" i="2" s="1"/>
  <c r="T19" i="2"/>
  <c r="S19" i="2"/>
  <c r="R19" i="2"/>
  <c r="Q19" i="2"/>
  <c r="L19" i="2"/>
  <c r="M19" i="2" s="1"/>
  <c r="K19" i="2"/>
  <c r="J19" i="2"/>
  <c r="I19" i="2"/>
  <c r="H19" i="2"/>
  <c r="U18" i="2"/>
  <c r="V18" i="2" s="1"/>
  <c r="T18" i="2"/>
  <c r="S18" i="2"/>
  <c r="R18" i="2"/>
  <c r="Q18" i="2"/>
  <c r="L18" i="2"/>
  <c r="M18" i="2" s="1"/>
  <c r="K18" i="2"/>
  <c r="J18" i="2"/>
  <c r="I18" i="2"/>
  <c r="H18" i="2"/>
  <c r="E18" i="2"/>
  <c r="F18" i="2" s="1"/>
  <c r="D18" i="2"/>
  <c r="C18" i="2"/>
  <c r="B18" i="2"/>
  <c r="A18" i="2"/>
  <c r="U17" i="2"/>
  <c r="V17" i="2" s="1"/>
  <c r="T17" i="2"/>
  <c r="S17" i="2"/>
  <c r="R17" i="2"/>
  <c r="Q17" i="2"/>
  <c r="L17" i="2"/>
  <c r="M17" i="2" s="1"/>
  <c r="K17" i="2"/>
  <c r="J17" i="2"/>
  <c r="I17" i="2"/>
  <c r="H17" i="2"/>
  <c r="E17" i="2"/>
  <c r="F17" i="2" s="1"/>
  <c r="D17" i="2"/>
  <c r="C17" i="2"/>
  <c r="B17" i="2"/>
  <c r="A17" i="2"/>
  <c r="U16" i="2"/>
  <c r="V16" i="2" s="1"/>
  <c r="T16" i="2"/>
  <c r="S16" i="2"/>
  <c r="R16" i="2"/>
  <c r="Q16" i="2"/>
  <c r="L16" i="2"/>
  <c r="M16" i="2" s="1"/>
  <c r="K16" i="2"/>
  <c r="J16" i="2"/>
  <c r="I16" i="2"/>
  <c r="H16" i="2"/>
  <c r="E16" i="2"/>
  <c r="F16" i="2" s="1"/>
  <c r="D16" i="2"/>
  <c r="C16" i="2"/>
  <c r="B16" i="2"/>
  <c r="A16" i="2"/>
  <c r="U15" i="2"/>
  <c r="V15" i="2" s="1"/>
  <c r="T15" i="2"/>
  <c r="S15" i="2"/>
  <c r="R15" i="2"/>
  <c r="Q15" i="2"/>
  <c r="L15" i="2"/>
  <c r="M15" i="2" s="1"/>
  <c r="K15" i="2"/>
  <c r="J15" i="2"/>
  <c r="I15" i="2"/>
  <c r="H15" i="2"/>
  <c r="E15" i="2"/>
  <c r="F15" i="2" s="1"/>
  <c r="D15" i="2"/>
  <c r="C15" i="2"/>
  <c r="B15" i="2"/>
  <c r="A15" i="2"/>
  <c r="U14" i="2"/>
  <c r="V14" i="2" s="1"/>
  <c r="T14" i="2"/>
  <c r="S14" i="2"/>
  <c r="R14" i="2"/>
  <c r="Q14" i="2"/>
  <c r="L14" i="2"/>
  <c r="M14" i="2" s="1"/>
  <c r="K14" i="2"/>
  <c r="J14" i="2"/>
  <c r="I14" i="2"/>
  <c r="H14" i="2"/>
  <c r="E14" i="2"/>
  <c r="F14" i="2" s="1"/>
  <c r="D14" i="2"/>
  <c r="C14" i="2"/>
  <c r="B14" i="2"/>
  <c r="A14" i="2"/>
  <c r="V13" i="2"/>
  <c r="U13" i="2"/>
  <c r="T13" i="2"/>
  <c r="S13" i="2"/>
  <c r="R13" i="2"/>
  <c r="Q13" i="2"/>
  <c r="L13" i="2"/>
  <c r="M13" i="2" s="1"/>
  <c r="K13" i="2"/>
  <c r="J13" i="2"/>
  <c r="I13" i="2"/>
  <c r="H13" i="2"/>
  <c r="E13" i="2"/>
  <c r="F13" i="2" s="1"/>
  <c r="D13" i="2"/>
  <c r="C13" i="2"/>
  <c r="B13" i="2"/>
  <c r="A13" i="2"/>
  <c r="U12" i="2"/>
  <c r="V12" i="2" s="1"/>
  <c r="T12" i="2"/>
  <c r="S12" i="2"/>
  <c r="R12" i="2"/>
  <c r="Q12" i="2"/>
  <c r="L12" i="2"/>
  <c r="M12" i="2" s="1"/>
  <c r="K12" i="2"/>
  <c r="J12" i="2"/>
  <c r="I12" i="2"/>
  <c r="H12" i="2"/>
  <c r="E12" i="2"/>
  <c r="F12" i="2" s="1"/>
  <c r="D12" i="2"/>
  <c r="C12" i="2"/>
  <c r="B12" i="2"/>
  <c r="A12" i="2"/>
  <c r="U11" i="2"/>
  <c r="V11" i="2" s="1"/>
  <c r="T11" i="2"/>
  <c r="S11" i="2"/>
  <c r="R11" i="2"/>
  <c r="Q11" i="2"/>
  <c r="L11" i="2"/>
  <c r="M11" i="2" s="1"/>
  <c r="K11" i="2"/>
  <c r="J11" i="2"/>
  <c r="I11" i="2"/>
  <c r="H11" i="2"/>
  <c r="E11" i="2"/>
  <c r="F11" i="2" s="1"/>
  <c r="D11" i="2"/>
  <c r="C11" i="2"/>
  <c r="B11" i="2"/>
  <c r="A11" i="2"/>
  <c r="U10" i="2"/>
  <c r="V10" i="2" s="1"/>
  <c r="T10" i="2"/>
  <c r="S10" i="2"/>
  <c r="R10" i="2"/>
  <c r="Q10" i="2"/>
  <c r="L10" i="2"/>
  <c r="M10" i="2" s="1"/>
  <c r="K10" i="2"/>
  <c r="J10" i="2"/>
  <c r="I10" i="2"/>
  <c r="H10" i="2"/>
  <c r="E10" i="2"/>
  <c r="F10" i="2" s="1"/>
  <c r="D10" i="2"/>
  <c r="C10" i="2"/>
  <c r="B10" i="2"/>
  <c r="A10" i="2"/>
  <c r="U9" i="2"/>
  <c r="V9" i="2" s="1"/>
  <c r="T9" i="2"/>
  <c r="S9" i="2"/>
  <c r="R9" i="2"/>
  <c r="Q9" i="2"/>
  <c r="L9" i="2"/>
  <c r="M9" i="2" s="1"/>
  <c r="K9" i="2"/>
  <c r="J9" i="2"/>
  <c r="I9" i="2"/>
  <c r="H9" i="2"/>
  <c r="E9" i="2"/>
  <c r="F9" i="2" s="1"/>
  <c r="D9" i="2"/>
  <c r="C9" i="2"/>
  <c r="B9" i="2"/>
  <c r="A9" i="2"/>
  <c r="U8" i="2"/>
  <c r="V8" i="2" s="1"/>
  <c r="T8" i="2"/>
  <c r="S8" i="2"/>
  <c r="R8" i="2"/>
  <c r="Q8" i="2"/>
  <c r="L8" i="2"/>
  <c r="M8" i="2" s="1"/>
  <c r="K8" i="2"/>
  <c r="J8" i="2"/>
  <c r="I8" i="2"/>
  <c r="H8" i="2"/>
  <c r="E8" i="2"/>
  <c r="F8" i="2" s="1"/>
  <c r="D8" i="2"/>
  <c r="C8" i="2"/>
  <c r="B8" i="2"/>
  <c r="A8" i="2"/>
  <c r="U7" i="2"/>
  <c r="V7" i="2" s="1"/>
  <c r="T7" i="2"/>
  <c r="S7" i="2"/>
  <c r="R7" i="2"/>
  <c r="Q7" i="2"/>
  <c r="L7" i="2"/>
  <c r="M7" i="2" s="1"/>
  <c r="K7" i="2"/>
  <c r="J7" i="2"/>
  <c r="I7" i="2"/>
  <c r="H7" i="2"/>
  <c r="E7" i="2"/>
  <c r="F7" i="2" s="1"/>
  <c r="D7" i="2"/>
  <c r="C7" i="2"/>
  <c r="B7" i="2"/>
  <c r="A7" i="2"/>
  <c r="U6" i="2"/>
  <c r="V6" i="2" s="1"/>
  <c r="T6" i="2"/>
  <c r="S6" i="2"/>
  <c r="R6" i="2"/>
  <c r="Q6" i="2"/>
  <c r="L6" i="2"/>
  <c r="M6" i="2" s="1"/>
  <c r="K6" i="2"/>
  <c r="J6" i="2"/>
  <c r="I6" i="2"/>
  <c r="H6" i="2"/>
  <c r="E6" i="2"/>
  <c r="F6" i="2" s="1"/>
  <c r="D6" i="2"/>
  <c r="C6" i="2"/>
  <c r="B6" i="2"/>
  <c r="A6" i="2"/>
  <c r="U5" i="2"/>
  <c r="V5" i="2" s="1"/>
  <c r="T5" i="2"/>
  <c r="S5" i="2"/>
  <c r="R5" i="2"/>
  <c r="Q5" i="2"/>
  <c r="L5" i="2"/>
  <c r="K5" i="2"/>
  <c r="J5" i="2"/>
  <c r="I5" i="2"/>
  <c r="H5" i="2"/>
  <c r="F5" i="2"/>
  <c r="E5" i="2"/>
  <c r="D5" i="2"/>
  <c r="C5" i="2"/>
  <c r="B5" i="2"/>
  <c r="A5" i="2"/>
  <c r="T4" i="2"/>
  <c r="S4" i="2"/>
  <c r="K4" i="2"/>
  <c r="J4" i="2"/>
  <c r="D4" i="2"/>
  <c r="C4" i="2"/>
  <c r="S106" i="1"/>
  <c r="T106" i="1" s="1"/>
  <c r="R106" i="1"/>
  <c r="Q106" i="1"/>
  <c r="P106" i="1"/>
  <c r="O106" i="1"/>
  <c r="L106" i="1"/>
  <c r="K106" i="1"/>
  <c r="M106" i="1" s="1"/>
  <c r="J106" i="1"/>
  <c r="I106" i="1"/>
  <c r="H106" i="1"/>
  <c r="E106" i="1"/>
  <c r="D106" i="1"/>
  <c r="C106" i="1"/>
  <c r="F106" i="1" s="1"/>
  <c r="B106" i="1"/>
  <c r="A106" i="1"/>
  <c r="S105" i="1"/>
  <c r="T105" i="1" s="1"/>
  <c r="R105" i="1"/>
  <c r="Q105" i="1"/>
  <c r="P105" i="1"/>
  <c r="O105" i="1"/>
  <c r="L105" i="1"/>
  <c r="K105" i="1"/>
  <c r="M105" i="1" s="1"/>
  <c r="J105" i="1"/>
  <c r="I105" i="1"/>
  <c r="H105" i="1"/>
  <c r="E105" i="1"/>
  <c r="D105" i="1"/>
  <c r="C105" i="1"/>
  <c r="F105" i="1" s="1"/>
  <c r="B105" i="1"/>
  <c r="A105" i="1"/>
  <c r="S104" i="1"/>
  <c r="T104" i="1" s="1"/>
  <c r="R104" i="1"/>
  <c r="Q104" i="1"/>
  <c r="P104" i="1"/>
  <c r="O104" i="1"/>
  <c r="L104" i="1"/>
  <c r="K104" i="1"/>
  <c r="M104" i="1" s="1"/>
  <c r="J104" i="1"/>
  <c r="I104" i="1"/>
  <c r="H104" i="1"/>
  <c r="E104" i="1"/>
  <c r="D104" i="1"/>
  <c r="C104" i="1"/>
  <c r="F104" i="1" s="1"/>
  <c r="B104" i="1"/>
  <c r="A104" i="1"/>
  <c r="S103" i="1"/>
  <c r="T103" i="1" s="1"/>
  <c r="R103" i="1"/>
  <c r="Q103" i="1"/>
  <c r="P103" i="1"/>
  <c r="O103" i="1"/>
  <c r="L103" i="1"/>
  <c r="K103" i="1"/>
  <c r="M103" i="1" s="1"/>
  <c r="J103" i="1"/>
  <c r="I103" i="1"/>
  <c r="H103" i="1"/>
  <c r="E103" i="1"/>
  <c r="D103" i="1"/>
  <c r="C103" i="1"/>
  <c r="F103" i="1" s="1"/>
  <c r="B103" i="1"/>
  <c r="A103" i="1"/>
  <c r="S102" i="1"/>
  <c r="T102" i="1" s="1"/>
  <c r="R102" i="1"/>
  <c r="Q102" i="1"/>
  <c r="P102" i="1"/>
  <c r="O102" i="1"/>
  <c r="L102" i="1"/>
  <c r="K102" i="1"/>
  <c r="M102" i="1" s="1"/>
  <c r="J102" i="1"/>
  <c r="I102" i="1"/>
  <c r="H102" i="1"/>
  <c r="E102" i="1"/>
  <c r="D102" i="1"/>
  <c r="C102" i="1"/>
  <c r="F102" i="1" s="1"/>
  <c r="B102" i="1"/>
  <c r="A102" i="1"/>
  <c r="S101" i="1"/>
  <c r="T101" i="1" s="1"/>
  <c r="R101" i="1"/>
  <c r="Q101" i="1"/>
  <c r="P101" i="1"/>
  <c r="O101" i="1"/>
  <c r="L101" i="1"/>
  <c r="K101" i="1"/>
  <c r="M101" i="1" s="1"/>
  <c r="J101" i="1"/>
  <c r="I101" i="1"/>
  <c r="H101" i="1"/>
  <c r="E101" i="1"/>
  <c r="D101" i="1"/>
  <c r="C101" i="1"/>
  <c r="F101" i="1" s="1"/>
  <c r="B101" i="1"/>
  <c r="A101" i="1"/>
  <c r="S100" i="1"/>
  <c r="T100" i="1" s="1"/>
  <c r="R100" i="1"/>
  <c r="Q100" i="1"/>
  <c r="P100" i="1"/>
  <c r="O100" i="1"/>
  <c r="L100" i="1"/>
  <c r="K100" i="1"/>
  <c r="M100" i="1" s="1"/>
  <c r="J100" i="1"/>
  <c r="I100" i="1"/>
  <c r="H100" i="1"/>
  <c r="E100" i="1"/>
  <c r="D100" i="1"/>
  <c r="C100" i="1"/>
  <c r="F100" i="1" s="1"/>
  <c r="B100" i="1"/>
  <c r="A100" i="1"/>
  <c r="S99" i="1"/>
  <c r="T99" i="1" s="1"/>
  <c r="R99" i="1"/>
  <c r="Q99" i="1"/>
  <c r="P99" i="1"/>
  <c r="O99" i="1"/>
  <c r="L99" i="1"/>
  <c r="K99" i="1"/>
  <c r="M99" i="1" s="1"/>
  <c r="J99" i="1"/>
  <c r="I99" i="1"/>
  <c r="H99" i="1"/>
  <c r="E99" i="1"/>
  <c r="D99" i="1"/>
  <c r="C99" i="1"/>
  <c r="F99" i="1" s="1"/>
  <c r="B99" i="1"/>
  <c r="A99" i="1"/>
  <c r="S98" i="1"/>
  <c r="T98" i="1" s="1"/>
  <c r="R98" i="1"/>
  <c r="Q98" i="1"/>
  <c r="P98" i="1"/>
  <c r="O98" i="1"/>
  <c r="L98" i="1"/>
  <c r="K98" i="1"/>
  <c r="M98" i="1" s="1"/>
  <c r="J98" i="1"/>
  <c r="I98" i="1"/>
  <c r="H98" i="1"/>
  <c r="E98" i="1"/>
  <c r="D98" i="1"/>
  <c r="C98" i="1"/>
  <c r="F98" i="1" s="1"/>
  <c r="B98" i="1"/>
  <c r="A98" i="1"/>
  <c r="S97" i="1"/>
  <c r="T97" i="1" s="1"/>
  <c r="R97" i="1"/>
  <c r="Q97" i="1"/>
  <c r="P97" i="1"/>
  <c r="O97" i="1"/>
  <c r="L97" i="1"/>
  <c r="K97" i="1"/>
  <c r="M97" i="1" s="1"/>
  <c r="J97" i="1"/>
  <c r="I97" i="1"/>
  <c r="H97" i="1"/>
  <c r="E97" i="1"/>
  <c r="D97" i="1"/>
  <c r="C97" i="1"/>
  <c r="F97" i="1" s="1"/>
  <c r="B97" i="1"/>
  <c r="A97" i="1"/>
  <c r="S96" i="1"/>
  <c r="T96" i="1" s="1"/>
  <c r="R96" i="1"/>
  <c r="Q96" i="1"/>
  <c r="P96" i="1"/>
  <c r="O96" i="1"/>
  <c r="L96" i="1"/>
  <c r="K96" i="1"/>
  <c r="M96" i="1" s="1"/>
  <c r="J96" i="1"/>
  <c r="I96" i="1"/>
  <c r="H96" i="1"/>
  <c r="E96" i="1"/>
  <c r="D96" i="1"/>
  <c r="C96" i="1"/>
  <c r="F96" i="1" s="1"/>
  <c r="B96" i="1"/>
  <c r="A96" i="1"/>
  <c r="S95" i="1"/>
  <c r="T95" i="1" s="1"/>
  <c r="R95" i="1"/>
  <c r="Q95" i="1"/>
  <c r="P95" i="1"/>
  <c r="O95" i="1"/>
  <c r="L95" i="1"/>
  <c r="K95" i="1"/>
  <c r="M95" i="1" s="1"/>
  <c r="J95" i="1"/>
  <c r="I95" i="1"/>
  <c r="H95" i="1"/>
  <c r="E95" i="1"/>
  <c r="D95" i="1"/>
  <c r="C95" i="1"/>
  <c r="F95" i="1" s="1"/>
  <c r="B95" i="1"/>
  <c r="A95" i="1"/>
  <c r="S94" i="1"/>
  <c r="T94" i="1" s="1"/>
  <c r="R94" i="1"/>
  <c r="Q94" i="1"/>
  <c r="P94" i="1"/>
  <c r="O94" i="1"/>
  <c r="L94" i="1"/>
  <c r="K94" i="1"/>
  <c r="M94" i="1" s="1"/>
  <c r="J94" i="1"/>
  <c r="I94" i="1"/>
  <c r="H94" i="1"/>
  <c r="E94" i="1"/>
  <c r="D94" i="1"/>
  <c r="C94" i="1"/>
  <c r="F94" i="1" s="1"/>
  <c r="B94" i="1"/>
  <c r="A94" i="1"/>
  <c r="S93" i="1"/>
  <c r="T93" i="1" s="1"/>
  <c r="R93" i="1"/>
  <c r="Q93" i="1"/>
  <c r="P93" i="1"/>
  <c r="O93" i="1"/>
  <c r="L93" i="1"/>
  <c r="K93" i="1"/>
  <c r="M93" i="1" s="1"/>
  <c r="J93" i="1"/>
  <c r="I93" i="1"/>
  <c r="H93" i="1"/>
  <c r="E93" i="1"/>
  <c r="D93" i="1"/>
  <c r="C93" i="1"/>
  <c r="F93" i="1" s="1"/>
  <c r="B93" i="1"/>
  <c r="A93" i="1"/>
  <c r="S92" i="1"/>
  <c r="T92" i="1" s="1"/>
  <c r="R92" i="1"/>
  <c r="Q92" i="1"/>
  <c r="P92" i="1"/>
  <c r="O92" i="1"/>
  <c r="L92" i="1"/>
  <c r="K92" i="1"/>
  <c r="M92" i="1" s="1"/>
  <c r="J92" i="1"/>
  <c r="I92" i="1"/>
  <c r="H92" i="1"/>
  <c r="E92" i="1"/>
  <c r="D92" i="1"/>
  <c r="C92" i="1"/>
  <c r="F92" i="1" s="1"/>
  <c r="B92" i="1"/>
  <c r="A92" i="1"/>
  <c r="S91" i="1"/>
  <c r="T91" i="1" s="1"/>
  <c r="R91" i="1"/>
  <c r="Q91" i="1"/>
  <c r="P91" i="1"/>
  <c r="O91" i="1"/>
  <c r="L91" i="1"/>
  <c r="K91" i="1"/>
  <c r="M91" i="1" s="1"/>
  <c r="J91" i="1"/>
  <c r="I91" i="1"/>
  <c r="H91" i="1"/>
  <c r="E91" i="1"/>
  <c r="D91" i="1"/>
  <c r="C91" i="1"/>
  <c r="F91" i="1" s="1"/>
  <c r="B91" i="1"/>
  <c r="A91" i="1"/>
  <c r="S90" i="1"/>
  <c r="T90" i="1" s="1"/>
  <c r="R90" i="1"/>
  <c r="Q90" i="1"/>
  <c r="P90" i="1"/>
  <c r="O90" i="1"/>
  <c r="L90" i="1"/>
  <c r="K90" i="1"/>
  <c r="M90" i="1" s="1"/>
  <c r="J90" i="1"/>
  <c r="I90" i="1"/>
  <c r="H90" i="1"/>
  <c r="E90" i="1"/>
  <c r="D90" i="1"/>
  <c r="C90" i="1"/>
  <c r="F90" i="1" s="1"/>
  <c r="B90" i="1"/>
  <c r="A90" i="1"/>
  <c r="S89" i="1"/>
  <c r="T89" i="1" s="1"/>
  <c r="R89" i="1"/>
  <c r="Q89" i="1"/>
  <c r="P89" i="1"/>
  <c r="O89" i="1"/>
  <c r="L89" i="1"/>
  <c r="K89" i="1"/>
  <c r="M89" i="1" s="1"/>
  <c r="J89" i="1"/>
  <c r="I89" i="1"/>
  <c r="H89" i="1"/>
  <c r="E89" i="1"/>
  <c r="D89" i="1"/>
  <c r="C89" i="1"/>
  <c r="F89" i="1" s="1"/>
  <c r="B89" i="1"/>
  <c r="A89" i="1"/>
  <c r="S88" i="1"/>
  <c r="T88" i="1" s="1"/>
  <c r="R88" i="1"/>
  <c r="Q88" i="1"/>
  <c r="P88" i="1"/>
  <c r="O88" i="1"/>
  <c r="L88" i="1"/>
  <c r="K88" i="1"/>
  <c r="M88" i="1" s="1"/>
  <c r="J88" i="1"/>
  <c r="I88" i="1"/>
  <c r="H88" i="1"/>
  <c r="E88" i="1"/>
  <c r="D88" i="1"/>
  <c r="C88" i="1"/>
  <c r="F88" i="1" s="1"/>
  <c r="B88" i="1"/>
  <c r="A88" i="1"/>
  <c r="S87" i="1"/>
  <c r="T87" i="1" s="1"/>
  <c r="R87" i="1"/>
  <c r="Q87" i="1"/>
  <c r="P87" i="1"/>
  <c r="O87" i="1"/>
  <c r="L87" i="1"/>
  <c r="K87" i="1"/>
  <c r="M87" i="1" s="1"/>
  <c r="J87" i="1"/>
  <c r="I87" i="1"/>
  <c r="H87" i="1"/>
  <c r="E87" i="1"/>
  <c r="D87" i="1"/>
  <c r="C87" i="1"/>
  <c r="F87" i="1" s="1"/>
  <c r="B87" i="1"/>
  <c r="A87" i="1"/>
  <c r="S86" i="1"/>
  <c r="T86" i="1" s="1"/>
  <c r="R86" i="1"/>
  <c r="Q86" i="1"/>
  <c r="P86" i="1"/>
  <c r="O86" i="1"/>
  <c r="L86" i="1"/>
  <c r="K86" i="1"/>
  <c r="M86" i="1" s="1"/>
  <c r="J86" i="1"/>
  <c r="I86" i="1"/>
  <c r="H86" i="1"/>
  <c r="E86" i="1"/>
  <c r="D86" i="1"/>
  <c r="C86" i="1"/>
  <c r="F86" i="1" s="1"/>
  <c r="B86" i="1"/>
  <c r="A86" i="1"/>
  <c r="S85" i="1"/>
  <c r="T85" i="1" s="1"/>
  <c r="R85" i="1"/>
  <c r="Q85" i="1"/>
  <c r="P85" i="1"/>
  <c r="O85" i="1"/>
  <c r="L85" i="1"/>
  <c r="K85" i="1"/>
  <c r="M85" i="1" s="1"/>
  <c r="J85" i="1"/>
  <c r="I85" i="1"/>
  <c r="H85" i="1"/>
  <c r="E85" i="1"/>
  <c r="D85" i="1"/>
  <c r="C85" i="1"/>
  <c r="F85" i="1" s="1"/>
  <c r="B85" i="1"/>
  <c r="A85" i="1"/>
  <c r="S84" i="1"/>
  <c r="T84" i="1" s="1"/>
  <c r="R84" i="1"/>
  <c r="Q84" i="1"/>
  <c r="P84" i="1"/>
  <c r="O84" i="1"/>
  <c r="L84" i="1"/>
  <c r="K84" i="1"/>
  <c r="M84" i="1" s="1"/>
  <c r="J84" i="1"/>
  <c r="I84" i="1"/>
  <c r="H84" i="1"/>
  <c r="E84" i="1"/>
  <c r="D84" i="1"/>
  <c r="C84" i="1"/>
  <c r="F84" i="1" s="1"/>
  <c r="B84" i="1"/>
  <c r="A84" i="1"/>
  <c r="S83" i="1"/>
  <c r="T83" i="1" s="1"/>
  <c r="R83" i="1"/>
  <c r="Q83" i="1"/>
  <c r="P83" i="1"/>
  <c r="O83" i="1"/>
  <c r="L83" i="1"/>
  <c r="K83" i="1"/>
  <c r="M83" i="1" s="1"/>
  <c r="J83" i="1"/>
  <c r="I83" i="1"/>
  <c r="H83" i="1"/>
  <c r="E83" i="1"/>
  <c r="D83" i="1"/>
  <c r="C83" i="1"/>
  <c r="F83" i="1" s="1"/>
  <c r="B83" i="1"/>
  <c r="A83" i="1"/>
  <c r="S82" i="1"/>
  <c r="T82" i="1" s="1"/>
  <c r="R82" i="1"/>
  <c r="Q82" i="1"/>
  <c r="P82" i="1"/>
  <c r="O82" i="1"/>
  <c r="L82" i="1"/>
  <c r="K82" i="1"/>
  <c r="M82" i="1" s="1"/>
  <c r="J82" i="1"/>
  <c r="I82" i="1"/>
  <c r="H82" i="1"/>
  <c r="E82" i="1"/>
  <c r="D82" i="1"/>
  <c r="C82" i="1"/>
  <c r="F82" i="1" s="1"/>
  <c r="B82" i="1"/>
  <c r="A82" i="1"/>
  <c r="S81" i="1"/>
  <c r="T81" i="1" s="1"/>
  <c r="R81" i="1"/>
  <c r="Q81" i="1"/>
  <c r="P81" i="1"/>
  <c r="O81" i="1"/>
  <c r="L81" i="1"/>
  <c r="K81" i="1"/>
  <c r="M81" i="1" s="1"/>
  <c r="J81" i="1"/>
  <c r="I81" i="1"/>
  <c r="H81" i="1"/>
  <c r="E81" i="1"/>
  <c r="D81" i="1"/>
  <c r="C81" i="1"/>
  <c r="F81" i="1" s="1"/>
  <c r="B81" i="1"/>
  <c r="A81" i="1"/>
  <c r="S80" i="1"/>
  <c r="T80" i="1" s="1"/>
  <c r="R80" i="1"/>
  <c r="Q80" i="1"/>
  <c r="P80" i="1"/>
  <c r="O80" i="1"/>
  <c r="L80" i="1"/>
  <c r="K80" i="1"/>
  <c r="M80" i="1" s="1"/>
  <c r="J80" i="1"/>
  <c r="I80" i="1"/>
  <c r="H80" i="1"/>
  <c r="E80" i="1"/>
  <c r="D80" i="1"/>
  <c r="C80" i="1"/>
  <c r="F80" i="1" s="1"/>
  <c r="B80" i="1"/>
  <c r="A80" i="1"/>
  <c r="S79" i="1"/>
  <c r="T79" i="1" s="1"/>
  <c r="R79" i="1"/>
  <c r="Q79" i="1"/>
  <c r="P79" i="1"/>
  <c r="O79" i="1"/>
  <c r="L79" i="1"/>
  <c r="K79" i="1"/>
  <c r="M79" i="1" s="1"/>
  <c r="J79" i="1"/>
  <c r="I79" i="1"/>
  <c r="H79" i="1"/>
  <c r="E79" i="1"/>
  <c r="D79" i="1"/>
  <c r="C79" i="1"/>
  <c r="F79" i="1" s="1"/>
  <c r="B79" i="1"/>
  <c r="A79" i="1"/>
  <c r="S78" i="1"/>
  <c r="T78" i="1" s="1"/>
  <c r="R78" i="1"/>
  <c r="Q78" i="1"/>
  <c r="P78" i="1"/>
  <c r="O78" i="1"/>
  <c r="L78" i="1"/>
  <c r="K78" i="1"/>
  <c r="M78" i="1" s="1"/>
  <c r="J78" i="1"/>
  <c r="I78" i="1"/>
  <c r="H78" i="1"/>
  <c r="E78" i="1"/>
  <c r="D78" i="1"/>
  <c r="C78" i="1"/>
  <c r="F78" i="1" s="1"/>
  <c r="B78" i="1"/>
  <c r="A78" i="1"/>
  <c r="S77" i="1"/>
  <c r="T77" i="1" s="1"/>
  <c r="R77" i="1"/>
  <c r="Q77" i="1"/>
  <c r="P77" i="1"/>
  <c r="O77" i="1"/>
  <c r="L77" i="1"/>
  <c r="K77" i="1"/>
  <c r="M77" i="1" s="1"/>
  <c r="J77" i="1"/>
  <c r="I77" i="1"/>
  <c r="H77" i="1"/>
  <c r="E77" i="1"/>
  <c r="D77" i="1"/>
  <c r="C77" i="1"/>
  <c r="F77" i="1" s="1"/>
  <c r="B77" i="1"/>
  <c r="A77" i="1"/>
  <c r="S76" i="1"/>
  <c r="T76" i="1" s="1"/>
  <c r="R76" i="1"/>
  <c r="Q76" i="1"/>
  <c r="P76" i="1"/>
  <c r="O76" i="1"/>
  <c r="L76" i="1"/>
  <c r="K76" i="1"/>
  <c r="M76" i="1" s="1"/>
  <c r="J76" i="1"/>
  <c r="I76" i="1"/>
  <c r="H76" i="1"/>
  <c r="E76" i="1"/>
  <c r="D76" i="1"/>
  <c r="C76" i="1"/>
  <c r="F76" i="1" s="1"/>
  <c r="B76" i="1"/>
  <c r="A76" i="1"/>
  <c r="S75" i="1"/>
  <c r="T75" i="1" s="1"/>
  <c r="R75" i="1"/>
  <c r="Q75" i="1"/>
  <c r="P75" i="1"/>
  <c r="O75" i="1"/>
  <c r="L75" i="1"/>
  <c r="K75" i="1"/>
  <c r="M75" i="1" s="1"/>
  <c r="J75" i="1"/>
  <c r="I75" i="1"/>
  <c r="H75" i="1"/>
  <c r="E75" i="1"/>
  <c r="D75" i="1"/>
  <c r="C75" i="1"/>
  <c r="F75" i="1" s="1"/>
  <c r="B75" i="1"/>
  <c r="A75" i="1"/>
  <c r="S74" i="1"/>
  <c r="T74" i="1" s="1"/>
  <c r="R74" i="1"/>
  <c r="Q74" i="1"/>
  <c r="P74" i="1"/>
  <c r="O74" i="1"/>
  <c r="L74" i="1"/>
  <c r="K74" i="1"/>
  <c r="M74" i="1" s="1"/>
  <c r="J74" i="1"/>
  <c r="I74" i="1"/>
  <c r="H74" i="1"/>
  <c r="E74" i="1"/>
  <c r="D74" i="1"/>
  <c r="C74" i="1"/>
  <c r="F74" i="1" s="1"/>
  <c r="B74" i="1"/>
  <c r="A74" i="1"/>
  <c r="S73" i="1"/>
  <c r="T73" i="1" s="1"/>
  <c r="R73" i="1"/>
  <c r="Q73" i="1"/>
  <c r="P73" i="1"/>
  <c r="O73" i="1"/>
  <c r="L73" i="1"/>
  <c r="K73" i="1"/>
  <c r="M73" i="1" s="1"/>
  <c r="J73" i="1"/>
  <c r="I73" i="1"/>
  <c r="H73" i="1"/>
  <c r="E73" i="1"/>
  <c r="D73" i="1"/>
  <c r="C73" i="1"/>
  <c r="F73" i="1" s="1"/>
  <c r="B73" i="1"/>
  <c r="A73" i="1"/>
  <c r="S72" i="1"/>
  <c r="T72" i="1" s="1"/>
  <c r="R72" i="1"/>
  <c r="Q72" i="1"/>
  <c r="P72" i="1"/>
  <c r="O72" i="1"/>
  <c r="L72" i="1"/>
  <c r="K72" i="1"/>
  <c r="M72" i="1" s="1"/>
  <c r="J72" i="1"/>
  <c r="I72" i="1"/>
  <c r="H72" i="1"/>
  <c r="E72" i="1"/>
  <c r="D72" i="1"/>
  <c r="C72" i="1"/>
  <c r="F72" i="1" s="1"/>
  <c r="B72" i="1"/>
  <c r="A72" i="1"/>
  <c r="S71" i="1"/>
  <c r="T71" i="1" s="1"/>
  <c r="R71" i="1"/>
  <c r="Q71" i="1"/>
  <c r="P71" i="1"/>
  <c r="O71" i="1"/>
  <c r="L71" i="1"/>
  <c r="K71" i="1"/>
  <c r="M71" i="1" s="1"/>
  <c r="J71" i="1"/>
  <c r="I71" i="1"/>
  <c r="H71" i="1"/>
  <c r="E71" i="1"/>
  <c r="D71" i="1"/>
  <c r="C71" i="1"/>
  <c r="F71" i="1" s="1"/>
  <c r="B71" i="1"/>
  <c r="A71" i="1"/>
  <c r="S70" i="1"/>
  <c r="T70" i="1" s="1"/>
  <c r="R70" i="1"/>
  <c r="Q70" i="1"/>
  <c r="P70" i="1"/>
  <c r="O70" i="1"/>
  <c r="L70" i="1"/>
  <c r="K70" i="1"/>
  <c r="M70" i="1" s="1"/>
  <c r="J70" i="1"/>
  <c r="I70" i="1"/>
  <c r="H70" i="1"/>
  <c r="E70" i="1"/>
  <c r="D70" i="1"/>
  <c r="C70" i="1"/>
  <c r="F70" i="1" s="1"/>
  <c r="B70" i="1"/>
  <c r="A70" i="1"/>
  <c r="S69" i="1"/>
  <c r="T69" i="1" s="1"/>
  <c r="R69" i="1"/>
  <c r="Q69" i="1"/>
  <c r="P69" i="1"/>
  <c r="O69" i="1"/>
  <c r="L69" i="1"/>
  <c r="K69" i="1"/>
  <c r="M69" i="1" s="1"/>
  <c r="J69" i="1"/>
  <c r="I69" i="1"/>
  <c r="H69" i="1"/>
  <c r="E69" i="1"/>
  <c r="D69" i="1"/>
  <c r="C69" i="1"/>
  <c r="F69" i="1" s="1"/>
  <c r="B69" i="1"/>
  <c r="A69" i="1"/>
  <c r="S68" i="1"/>
  <c r="T68" i="1" s="1"/>
  <c r="R68" i="1"/>
  <c r="Q68" i="1"/>
  <c r="P68" i="1"/>
  <c r="O68" i="1"/>
  <c r="L68" i="1"/>
  <c r="K68" i="1"/>
  <c r="M68" i="1" s="1"/>
  <c r="J68" i="1"/>
  <c r="I68" i="1"/>
  <c r="H68" i="1"/>
  <c r="E68" i="1"/>
  <c r="D68" i="1"/>
  <c r="C68" i="1"/>
  <c r="F68" i="1" s="1"/>
  <c r="B68" i="1"/>
  <c r="A68" i="1"/>
  <c r="S67" i="1"/>
  <c r="T67" i="1" s="1"/>
  <c r="R67" i="1"/>
  <c r="Q67" i="1"/>
  <c r="P67" i="1"/>
  <c r="O67" i="1"/>
  <c r="L67" i="1"/>
  <c r="K67" i="1"/>
  <c r="M67" i="1" s="1"/>
  <c r="J67" i="1"/>
  <c r="I67" i="1"/>
  <c r="H67" i="1"/>
  <c r="E67" i="1"/>
  <c r="D67" i="1"/>
  <c r="C67" i="1"/>
  <c r="F67" i="1" s="1"/>
  <c r="B67" i="1"/>
  <c r="A67" i="1"/>
  <c r="S66" i="1"/>
  <c r="T66" i="1" s="1"/>
  <c r="R66" i="1"/>
  <c r="Q66" i="1"/>
  <c r="P66" i="1"/>
  <c r="O66" i="1"/>
  <c r="L66" i="1"/>
  <c r="K66" i="1"/>
  <c r="M66" i="1" s="1"/>
  <c r="J66" i="1"/>
  <c r="I66" i="1"/>
  <c r="H66" i="1"/>
  <c r="E66" i="1"/>
  <c r="D66" i="1"/>
  <c r="C66" i="1"/>
  <c r="F66" i="1" s="1"/>
  <c r="B66" i="1"/>
  <c r="A66" i="1"/>
  <c r="S65" i="1"/>
  <c r="T65" i="1" s="1"/>
  <c r="R65" i="1"/>
  <c r="Q65" i="1"/>
  <c r="P65" i="1"/>
  <c r="O65" i="1"/>
  <c r="L65" i="1"/>
  <c r="K65" i="1"/>
  <c r="M65" i="1" s="1"/>
  <c r="J65" i="1"/>
  <c r="I65" i="1"/>
  <c r="H65" i="1"/>
  <c r="E65" i="1"/>
  <c r="D65" i="1"/>
  <c r="C65" i="1"/>
  <c r="F65" i="1" s="1"/>
  <c r="B65" i="1"/>
  <c r="A65" i="1"/>
  <c r="S64" i="1"/>
  <c r="T64" i="1" s="1"/>
  <c r="R64" i="1"/>
  <c r="Q64" i="1"/>
  <c r="P64" i="1"/>
  <c r="O64" i="1"/>
  <c r="L64" i="1"/>
  <c r="K64" i="1"/>
  <c r="M64" i="1" s="1"/>
  <c r="J64" i="1"/>
  <c r="I64" i="1"/>
  <c r="H64" i="1"/>
  <c r="E64" i="1"/>
  <c r="D64" i="1"/>
  <c r="C64" i="1"/>
  <c r="F64" i="1" s="1"/>
  <c r="B64" i="1"/>
  <c r="A64" i="1"/>
  <c r="S63" i="1"/>
  <c r="T63" i="1" s="1"/>
  <c r="R63" i="1"/>
  <c r="Q63" i="1"/>
  <c r="P63" i="1"/>
  <c r="O63" i="1"/>
  <c r="L63" i="1"/>
  <c r="K63" i="1"/>
  <c r="M63" i="1" s="1"/>
  <c r="J63" i="1"/>
  <c r="I63" i="1"/>
  <c r="H63" i="1"/>
  <c r="E63" i="1"/>
  <c r="D63" i="1"/>
  <c r="C63" i="1"/>
  <c r="F63" i="1" s="1"/>
  <c r="B63" i="1"/>
  <c r="A63" i="1"/>
  <c r="S62" i="1"/>
  <c r="T62" i="1" s="1"/>
  <c r="R62" i="1"/>
  <c r="Q62" i="1"/>
  <c r="P62" i="1"/>
  <c r="O62" i="1"/>
  <c r="L62" i="1"/>
  <c r="K62" i="1"/>
  <c r="M62" i="1" s="1"/>
  <c r="J62" i="1"/>
  <c r="I62" i="1"/>
  <c r="H62" i="1"/>
  <c r="E62" i="1"/>
  <c r="D62" i="1"/>
  <c r="C62" i="1"/>
  <c r="F62" i="1" s="1"/>
  <c r="B62" i="1"/>
  <c r="A62" i="1"/>
  <c r="S61" i="1"/>
  <c r="T61" i="1" s="1"/>
  <c r="R61" i="1"/>
  <c r="Q61" i="1"/>
  <c r="P61" i="1"/>
  <c r="O61" i="1"/>
  <c r="L61" i="1"/>
  <c r="K61" i="1"/>
  <c r="M61" i="1" s="1"/>
  <c r="J61" i="1"/>
  <c r="I61" i="1"/>
  <c r="H61" i="1"/>
  <c r="E61" i="1"/>
  <c r="D61" i="1"/>
  <c r="C61" i="1"/>
  <c r="F61" i="1" s="1"/>
  <c r="B61" i="1"/>
  <c r="A61" i="1"/>
  <c r="S60" i="1"/>
  <c r="T60" i="1" s="1"/>
  <c r="R60" i="1"/>
  <c r="Q60" i="1"/>
  <c r="P60" i="1"/>
  <c r="O60" i="1"/>
  <c r="L60" i="1"/>
  <c r="K60" i="1"/>
  <c r="M60" i="1" s="1"/>
  <c r="J60" i="1"/>
  <c r="I60" i="1"/>
  <c r="H60" i="1"/>
  <c r="E60" i="1"/>
  <c r="D60" i="1"/>
  <c r="C60" i="1"/>
  <c r="F60" i="1" s="1"/>
  <c r="B60" i="1"/>
  <c r="A60" i="1"/>
  <c r="S59" i="1"/>
  <c r="T59" i="1" s="1"/>
  <c r="R59" i="1"/>
  <c r="Q59" i="1"/>
  <c r="P59" i="1"/>
  <c r="O59" i="1"/>
  <c r="L59" i="1"/>
  <c r="K59" i="1"/>
  <c r="M59" i="1" s="1"/>
  <c r="J59" i="1"/>
  <c r="I59" i="1"/>
  <c r="H59" i="1"/>
  <c r="E59" i="1"/>
  <c r="D59" i="1"/>
  <c r="C59" i="1"/>
  <c r="F59" i="1" s="1"/>
  <c r="B59" i="1"/>
  <c r="A59" i="1"/>
  <c r="S58" i="1"/>
  <c r="T58" i="1" s="1"/>
  <c r="R58" i="1"/>
  <c r="Q58" i="1"/>
  <c r="P58" i="1"/>
  <c r="O58" i="1"/>
  <c r="L58" i="1"/>
  <c r="K58" i="1"/>
  <c r="M58" i="1" s="1"/>
  <c r="J58" i="1"/>
  <c r="I58" i="1"/>
  <c r="H58" i="1"/>
  <c r="E58" i="1"/>
  <c r="D58" i="1"/>
  <c r="C58" i="1"/>
  <c r="F58" i="1" s="1"/>
  <c r="B58" i="1"/>
  <c r="A58" i="1"/>
  <c r="S57" i="1"/>
  <c r="T57" i="1" s="1"/>
  <c r="R57" i="1"/>
  <c r="Q57" i="1"/>
  <c r="P57" i="1"/>
  <c r="O57" i="1"/>
  <c r="L57" i="1"/>
  <c r="K57" i="1"/>
  <c r="M57" i="1" s="1"/>
  <c r="J57" i="1"/>
  <c r="I57" i="1"/>
  <c r="H57" i="1"/>
  <c r="E57" i="1"/>
  <c r="D57" i="1"/>
  <c r="C57" i="1"/>
  <c r="F57" i="1" s="1"/>
  <c r="B57" i="1"/>
  <c r="A57" i="1"/>
  <c r="S56" i="1"/>
  <c r="T56" i="1" s="1"/>
  <c r="R56" i="1"/>
  <c r="Q56" i="1"/>
  <c r="P56" i="1"/>
  <c r="O56" i="1"/>
  <c r="L56" i="1"/>
  <c r="K56" i="1"/>
  <c r="M56" i="1" s="1"/>
  <c r="J56" i="1"/>
  <c r="I56" i="1"/>
  <c r="H56" i="1"/>
  <c r="E56" i="1"/>
  <c r="D56" i="1"/>
  <c r="C56" i="1"/>
  <c r="F56" i="1" s="1"/>
  <c r="B56" i="1"/>
  <c r="A56" i="1"/>
  <c r="S55" i="1"/>
  <c r="T55" i="1" s="1"/>
  <c r="R55" i="1"/>
  <c r="Q55" i="1"/>
  <c r="P55" i="1"/>
  <c r="O55" i="1"/>
  <c r="L55" i="1"/>
  <c r="K55" i="1"/>
  <c r="M55" i="1" s="1"/>
  <c r="J55" i="1"/>
  <c r="I55" i="1"/>
  <c r="H55" i="1"/>
  <c r="E55" i="1"/>
  <c r="D55" i="1"/>
  <c r="C55" i="1"/>
  <c r="F55" i="1" s="1"/>
  <c r="B55" i="1"/>
  <c r="A55" i="1"/>
  <c r="S54" i="1"/>
  <c r="T54" i="1" s="1"/>
  <c r="R54" i="1"/>
  <c r="Q54" i="1"/>
  <c r="P54" i="1"/>
  <c r="O54" i="1"/>
  <c r="L54" i="1"/>
  <c r="K54" i="1"/>
  <c r="M54" i="1" s="1"/>
  <c r="J54" i="1"/>
  <c r="I54" i="1"/>
  <c r="H54" i="1"/>
  <c r="E54" i="1"/>
  <c r="D54" i="1"/>
  <c r="C54" i="1"/>
  <c r="F54" i="1" s="1"/>
  <c r="B54" i="1"/>
  <c r="A54" i="1"/>
  <c r="S53" i="1"/>
  <c r="T53" i="1" s="1"/>
  <c r="R53" i="1"/>
  <c r="Q53" i="1"/>
  <c r="P53" i="1"/>
  <c r="O53" i="1"/>
  <c r="L53" i="1"/>
  <c r="K53" i="1"/>
  <c r="M53" i="1" s="1"/>
  <c r="J53" i="1"/>
  <c r="I53" i="1"/>
  <c r="H53" i="1"/>
  <c r="E53" i="1"/>
  <c r="D53" i="1"/>
  <c r="C53" i="1"/>
  <c r="F53" i="1" s="1"/>
  <c r="B53" i="1"/>
  <c r="A53" i="1"/>
  <c r="S52" i="1"/>
  <c r="T52" i="1" s="1"/>
  <c r="R52" i="1"/>
  <c r="Q52" i="1"/>
  <c r="P52" i="1"/>
  <c r="O52" i="1"/>
  <c r="L52" i="1"/>
  <c r="K52" i="1"/>
  <c r="M52" i="1" s="1"/>
  <c r="J52" i="1"/>
  <c r="I52" i="1"/>
  <c r="H52" i="1"/>
  <c r="E52" i="1"/>
  <c r="D52" i="1"/>
  <c r="C52" i="1"/>
  <c r="F52" i="1" s="1"/>
  <c r="B52" i="1"/>
  <c r="A52" i="1"/>
  <c r="S51" i="1"/>
  <c r="T51" i="1" s="1"/>
  <c r="R51" i="1"/>
  <c r="Q51" i="1"/>
  <c r="P51" i="1"/>
  <c r="O51" i="1"/>
  <c r="L51" i="1"/>
  <c r="K51" i="1"/>
  <c r="M51" i="1" s="1"/>
  <c r="J51" i="1"/>
  <c r="I51" i="1"/>
  <c r="H51" i="1"/>
  <c r="E51" i="1"/>
  <c r="D51" i="1"/>
  <c r="C51" i="1"/>
  <c r="F51" i="1" s="1"/>
  <c r="B51" i="1"/>
  <c r="A51" i="1"/>
  <c r="S50" i="1"/>
  <c r="T50" i="1" s="1"/>
  <c r="R50" i="1"/>
  <c r="Q50" i="1"/>
  <c r="P50" i="1"/>
  <c r="O50" i="1"/>
  <c r="L50" i="1"/>
  <c r="K50" i="1"/>
  <c r="M50" i="1" s="1"/>
  <c r="J50" i="1"/>
  <c r="I50" i="1"/>
  <c r="H50" i="1"/>
  <c r="E50" i="1"/>
  <c r="D50" i="1"/>
  <c r="C50" i="1"/>
  <c r="F50" i="1" s="1"/>
  <c r="B50" i="1"/>
  <c r="A50" i="1"/>
  <c r="S49" i="1"/>
  <c r="T49" i="1" s="1"/>
  <c r="R49" i="1"/>
  <c r="Q49" i="1"/>
  <c r="P49" i="1"/>
  <c r="O49" i="1"/>
  <c r="M49" i="1"/>
  <c r="L49" i="1"/>
  <c r="K49" i="1"/>
  <c r="J49" i="1"/>
  <c r="I49" i="1"/>
  <c r="H49" i="1"/>
  <c r="E49" i="1"/>
  <c r="D49" i="1"/>
  <c r="C49" i="1"/>
  <c r="F49" i="1" s="1"/>
  <c r="B49" i="1"/>
  <c r="A49" i="1"/>
  <c r="S48" i="1"/>
  <c r="T48" i="1" s="1"/>
  <c r="R48" i="1"/>
  <c r="Q48" i="1"/>
  <c r="P48" i="1"/>
  <c r="O48" i="1"/>
  <c r="L48" i="1"/>
  <c r="K48" i="1"/>
  <c r="M48" i="1" s="1"/>
  <c r="J48" i="1"/>
  <c r="I48" i="1"/>
  <c r="H48" i="1"/>
  <c r="E48" i="1"/>
  <c r="D48" i="1"/>
  <c r="C48" i="1"/>
  <c r="F48" i="1" s="1"/>
  <c r="B48" i="1"/>
  <c r="A48" i="1"/>
  <c r="S47" i="1"/>
  <c r="T47" i="1" s="1"/>
  <c r="R47" i="1"/>
  <c r="Q47" i="1"/>
  <c r="P47" i="1"/>
  <c r="O47" i="1"/>
  <c r="L47" i="1"/>
  <c r="K47" i="1"/>
  <c r="M47" i="1" s="1"/>
  <c r="J47" i="1"/>
  <c r="I47" i="1"/>
  <c r="H47" i="1"/>
  <c r="E47" i="1"/>
  <c r="D47" i="1"/>
  <c r="C47" i="1"/>
  <c r="F47" i="1" s="1"/>
  <c r="B47" i="1"/>
  <c r="A47" i="1"/>
  <c r="S46" i="1"/>
  <c r="T46" i="1" s="1"/>
  <c r="R46" i="1"/>
  <c r="Q46" i="1"/>
  <c r="P46" i="1"/>
  <c r="O46" i="1"/>
  <c r="L46" i="1"/>
  <c r="K46" i="1"/>
  <c r="M46" i="1" s="1"/>
  <c r="J46" i="1"/>
  <c r="I46" i="1"/>
  <c r="H46" i="1"/>
  <c r="E46" i="1"/>
  <c r="D46" i="1"/>
  <c r="C46" i="1"/>
  <c r="F46" i="1" s="1"/>
  <c r="B46" i="1"/>
  <c r="A46" i="1"/>
  <c r="S45" i="1"/>
  <c r="T45" i="1" s="1"/>
  <c r="R45" i="1"/>
  <c r="Q45" i="1"/>
  <c r="P45" i="1"/>
  <c r="O45" i="1"/>
  <c r="L45" i="1"/>
  <c r="K45" i="1"/>
  <c r="M45" i="1" s="1"/>
  <c r="J45" i="1"/>
  <c r="I45" i="1"/>
  <c r="H45" i="1"/>
  <c r="E45" i="1"/>
  <c r="D45" i="1"/>
  <c r="C45" i="1"/>
  <c r="F45" i="1" s="1"/>
  <c r="B45" i="1"/>
  <c r="A45" i="1"/>
  <c r="S44" i="1"/>
  <c r="T44" i="1" s="1"/>
  <c r="R44" i="1"/>
  <c r="Q44" i="1"/>
  <c r="P44" i="1"/>
  <c r="O44" i="1"/>
  <c r="L44" i="1"/>
  <c r="K44" i="1"/>
  <c r="J44" i="1"/>
  <c r="I44" i="1"/>
  <c r="H44" i="1"/>
  <c r="E44" i="1"/>
  <c r="D44" i="1"/>
  <c r="C44" i="1"/>
  <c r="B44" i="1"/>
  <c r="A44" i="1"/>
  <c r="S43" i="1"/>
  <c r="T43" i="1" s="1"/>
  <c r="R43" i="1"/>
  <c r="Q43" i="1"/>
  <c r="P43" i="1"/>
  <c r="O43" i="1"/>
  <c r="L43" i="1"/>
  <c r="K43" i="1"/>
  <c r="M43" i="1" s="1"/>
  <c r="J43" i="1"/>
  <c r="I43" i="1"/>
  <c r="H43" i="1"/>
  <c r="E43" i="1"/>
  <c r="D43" i="1"/>
  <c r="C43" i="1"/>
  <c r="F43" i="1" s="1"/>
  <c r="B43" i="1"/>
  <c r="A43" i="1"/>
  <c r="S42" i="1"/>
  <c r="T42" i="1" s="1"/>
  <c r="R42" i="1"/>
  <c r="Q42" i="1"/>
  <c r="P42" i="1"/>
  <c r="O42" i="1"/>
  <c r="L42" i="1"/>
  <c r="K42" i="1"/>
  <c r="M42" i="1" s="1"/>
  <c r="J42" i="1"/>
  <c r="I42" i="1"/>
  <c r="H42" i="1"/>
  <c r="E42" i="1"/>
  <c r="D42" i="1"/>
  <c r="C42" i="1"/>
  <c r="F42" i="1" s="1"/>
  <c r="B42" i="1"/>
  <c r="A42" i="1"/>
  <c r="S41" i="1"/>
  <c r="T41" i="1" s="1"/>
  <c r="R41" i="1"/>
  <c r="Q41" i="1"/>
  <c r="P41" i="1"/>
  <c r="O41" i="1"/>
  <c r="L41" i="1"/>
  <c r="K41" i="1"/>
  <c r="M41" i="1" s="1"/>
  <c r="J41" i="1"/>
  <c r="I41" i="1"/>
  <c r="H41" i="1"/>
  <c r="E41" i="1"/>
  <c r="D41" i="1"/>
  <c r="C41" i="1"/>
  <c r="F41" i="1" s="1"/>
  <c r="B41" i="1"/>
  <c r="A41" i="1"/>
  <c r="S40" i="1"/>
  <c r="T40" i="1" s="1"/>
  <c r="R40" i="1"/>
  <c r="Q40" i="1"/>
  <c r="P40" i="1"/>
  <c r="O40" i="1"/>
  <c r="L40" i="1"/>
  <c r="K40" i="1"/>
  <c r="M40" i="1" s="1"/>
  <c r="J40" i="1"/>
  <c r="I40" i="1"/>
  <c r="H40" i="1"/>
  <c r="E40" i="1"/>
  <c r="D40" i="1"/>
  <c r="C40" i="1"/>
  <c r="F40" i="1" s="1"/>
  <c r="B40" i="1"/>
  <c r="A40" i="1"/>
  <c r="S39" i="1"/>
  <c r="T39" i="1" s="1"/>
  <c r="R39" i="1"/>
  <c r="Q39" i="1"/>
  <c r="P39" i="1"/>
  <c r="O39" i="1"/>
  <c r="L39" i="1"/>
  <c r="K39" i="1"/>
  <c r="M39" i="1" s="1"/>
  <c r="J39" i="1"/>
  <c r="I39" i="1"/>
  <c r="H39" i="1"/>
  <c r="E39" i="1"/>
  <c r="D39" i="1"/>
  <c r="C39" i="1"/>
  <c r="F39" i="1" s="1"/>
  <c r="B39" i="1"/>
  <c r="A39" i="1"/>
  <c r="S38" i="1"/>
  <c r="T38" i="1" s="1"/>
  <c r="R38" i="1"/>
  <c r="Q38" i="1"/>
  <c r="P38" i="1"/>
  <c r="O38" i="1"/>
  <c r="L38" i="1"/>
  <c r="K38" i="1"/>
  <c r="M38" i="1" s="1"/>
  <c r="J38" i="1"/>
  <c r="I38" i="1"/>
  <c r="H38" i="1"/>
  <c r="E38" i="1"/>
  <c r="D38" i="1"/>
  <c r="C38" i="1"/>
  <c r="F38" i="1" s="1"/>
  <c r="B38" i="1"/>
  <c r="A38" i="1"/>
  <c r="S37" i="1"/>
  <c r="T37" i="1" s="1"/>
  <c r="R37" i="1"/>
  <c r="Q37" i="1"/>
  <c r="P37" i="1"/>
  <c r="O37" i="1"/>
  <c r="L37" i="1"/>
  <c r="K37" i="1"/>
  <c r="M37" i="1" s="1"/>
  <c r="J37" i="1"/>
  <c r="I37" i="1"/>
  <c r="H37" i="1"/>
  <c r="E37" i="1"/>
  <c r="D37" i="1"/>
  <c r="C37" i="1"/>
  <c r="F37" i="1" s="1"/>
  <c r="B37" i="1"/>
  <c r="A37" i="1"/>
  <c r="S36" i="1"/>
  <c r="T36" i="1" s="1"/>
  <c r="R36" i="1"/>
  <c r="Q36" i="1"/>
  <c r="P36" i="1"/>
  <c r="O36" i="1"/>
  <c r="L36" i="1"/>
  <c r="K36" i="1"/>
  <c r="M36" i="1" s="1"/>
  <c r="J36" i="1"/>
  <c r="I36" i="1"/>
  <c r="H36" i="1"/>
  <c r="E36" i="1"/>
  <c r="D36" i="1"/>
  <c r="C36" i="1"/>
  <c r="F36" i="1" s="1"/>
  <c r="B36" i="1"/>
  <c r="A36" i="1"/>
  <c r="S35" i="1"/>
  <c r="T35" i="1" s="1"/>
  <c r="R35" i="1"/>
  <c r="Q35" i="1"/>
  <c r="P35" i="1"/>
  <c r="O35" i="1"/>
  <c r="L35" i="1"/>
  <c r="K35" i="1"/>
  <c r="M35" i="1" s="1"/>
  <c r="J35" i="1"/>
  <c r="I35" i="1"/>
  <c r="H35" i="1"/>
  <c r="E35" i="1"/>
  <c r="D35" i="1"/>
  <c r="C35" i="1"/>
  <c r="F35" i="1" s="1"/>
  <c r="B35" i="1"/>
  <c r="A35" i="1"/>
  <c r="S34" i="1"/>
  <c r="T34" i="1" s="1"/>
  <c r="R34" i="1"/>
  <c r="Q34" i="1"/>
  <c r="P34" i="1"/>
  <c r="O34" i="1"/>
  <c r="L34" i="1"/>
  <c r="K34" i="1"/>
  <c r="M34" i="1" s="1"/>
  <c r="J34" i="1"/>
  <c r="I34" i="1"/>
  <c r="H34" i="1"/>
  <c r="E34" i="1"/>
  <c r="D34" i="1"/>
  <c r="C34" i="1"/>
  <c r="F34" i="1" s="1"/>
  <c r="B34" i="1"/>
  <c r="A34" i="1"/>
  <c r="S33" i="1"/>
  <c r="T33" i="1" s="1"/>
  <c r="R33" i="1"/>
  <c r="Q33" i="1"/>
  <c r="P33" i="1"/>
  <c r="O33" i="1"/>
  <c r="L33" i="1"/>
  <c r="K33" i="1"/>
  <c r="M33" i="1" s="1"/>
  <c r="J33" i="1"/>
  <c r="I33" i="1"/>
  <c r="H33" i="1"/>
  <c r="E33" i="1"/>
  <c r="D33" i="1"/>
  <c r="C33" i="1"/>
  <c r="F33" i="1" s="1"/>
  <c r="B33" i="1"/>
  <c r="A33" i="1"/>
  <c r="S32" i="1"/>
  <c r="T32" i="1" s="1"/>
  <c r="R32" i="1"/>
  <c r="Q32" i="1"/>
  <c r="P32" i="1"/>
  <c r="O32" i="1"/>
  <c r="L32" i="1"/>
  <c r="K32" i="1"/>
  <c r="M32" i="1" s="1"/>
  <c r="J32" i="1"/>
  <c r="I32" i="1"/>
  <c r="H32" i="1"/>
  <c r="E32" i="1"/>
  <c r="D32" i="1"/>
  <c r="C32" i="1"/>
  <c r="F32" i="1" s="1"/>
  <c r="B32" i="1"/>
  <c r="A32" i="1"/>
  <c r="S31" i="1"/>
  <c r="T31" i="1" s="1"/>
  <c r="R31" i="1"/>
  <c r="Q31" i="1"/>
  <c r="P31" i="1"/>
  <c r="O31" i="1"/>
  <c r="M31" i="1"/>
  <c r="L31" i="1"/>
  <c r="K31" i="1"/>
  <c r="J31" i="1"/>
  <c r="I31" i="1"/>
  <c r="H31" i="1"/>
  <c r="E31" i="1"/>
  <c r="D31" i="1"/>
  <c r="C31" i="1"/>
  <c r="F31" i="1" s="1"/>
  <c r="B31" i="1"/>
  <c r="A31" i="1"/>
  <c r="S30" i="1"/>
  <c r="T30" i="1" s="1"/>
  <c r="R30" i="1"/>
  <c r="Q30" i="1"/>
  <c r="P30" i="1"/>
  <c r="O30" i="1"/>
  <c r="L30" i="1"/>
  <c r="K30" i="1"/>
  <c r="M30" i="1" s="1"/>
  <c r="J30" i="1"/>
  <c r="I30" i="1"/>
  <c r="H30" i="1"/>
  <c r="E30" i="1"/>
  <c r="D30" i="1"/>
  <c r="C30" i="1"/>
  <c r="F30" i="1" s="1"/>
  <c r="B30" i="1"/>
  <c r="A30" i="1"/>
  <c r="S29" i="1"/>
  <c r="T29" i="1" s="1"/>
  <c r="R29" i="1"/>
  <c r="Q29" i="1"/>
  <c r="P29" i="1"/>
  <c r="O29" i="1"/>
  <c r="L29" i="1"/>
  <c r="K29" i="1"/>
  <c r="M29" i="1" s="1"/>
  <c r="J29" i="1"/>
  <c r="I29" i="1"/>
  <c r="H29" i="1"/>
  <c r="E29" i="1"/>
  <c r="D29" i="1"/>
  <c r="C29" i="1"/>
  <c r="F29" i="1" s="1"/>
  <c r="B29" i="1"/>
  <c r="A29" i="1"/>
  <c r="S28" i="1"/>
  <c r="T28" i="1" s="1"/>
  <c r="R28" i="1"/>
  <c r="Q28" i="1"/>
  <c r="P28" i="1"/>
  <c r="O28" i="1"/>
  <c r="L28" i="1"/>
  <c r="K28" i="1"/>
  <c r="M28" i="1" s="1"/>
  <c r="J28" i="1"/>
  <c r="I28" i="1"/>
  <c r="H28" i="1"/>
  <c r="E28" i="1"/>
  <c r="D28" i="1"/>
  <c r="C28" i="1"/>
  <c r="F28" i="1" s="1"/>
  <c r="B28" i="1"/>
  <c r="A28" i="1"/>
  <c r="S27" i="1"/>
  <c r="T27" i="1" s="1"/>
  <c r="R27" i="1"/>
  <c r="Q27" i="1"/>
  <c r="P27" i="1"/>
  <c r="O27" i="1"/>
  <c r="L27" i="1"/>
  <c r="K27" i="1"/>
  <c r="M27" i="1" s="1"/>
  <c r="J27" i="1"/>
  <c r="I27" i="1"/>
  <c r="H27" i="1"/>
  <c r="E27" i="1"/>
  <c r="D27" i="1"/>
  <c r="C27" i="1"/>
  <c r="F27" i="1" s="1"/>
  <c r="B27" i="1"/>
  <c r="A27" i="1"/>
  <c r="S26" i="1"/>
  <c r="T26" i="1" s="1"/>
  <c r="R26" i="1"/>
  <c r="Q26" i="1"/>
  <c r="P26" i="1"/>
  <c r="O26" i="1"/>
  <c r="L26" i="1"/>
  <c r="K26" i="1"/>
  <c r="M26" i="1" s="1"/>
  <c r="J26" i="1"/>
  <c r="I26" i="1"/>
  <c r="H26" i="1"/>
  <c r="E26" i="1"/>
  <c r="D26" i="1"/>
  <c r="C26" i="1"/>
  <c r="F26" i="1" s="1"/>
  <c r="B26" i="1"/>
  <c r="A26" i="1"/>
  <c r="S25" i="1"/>
  <c r="T25" i="1" s="1"/>
  <c r="R25" i="1"/>
  <c r="Q25" i="1"/>
  <c r="P25" i="1"/>
  <c r="O25" i="1"/>
  <c r="L25" i="1"/>
  <c r="K25" i="1"/>
  <c r="M25" i="1" s="1"/>
  <c r="J25" i="1"/>
  <c r="I25" i="1"/>
  <c r="H25" i="1"/>
  <c r="E25" i="1"/>
  <c r="D25" i="1"/>
  <c r="C25" i="1"/>
  <c r="F25" i="1" s="1"/>
  <c r="B25" i="1"/>
  <c r="A25" i="1"/>
  <c r="S24" i="1"/>
  <c r="T24" i="1" s="1"/>
  <c r="R24" i="1"/>
  <c r="Q24" i="1"/>
  <c r="P24" i="1"/>
  <c r="O24" i="1"/>
  <c r="L24" i="1"/>
  <c r="K24" i="1"/>
  <c r="M24" i="1" s="1"/>
  <c r="J24" i="1"/>
  <c r="I24" i="1"/>
  <c r="H24" i="1"/>
  <c r="E24" i="1"/>
  <c r="D24" i="1"/>
  <c r="C24" i="1"/>
  <c r="F24" i="1" s="1"/>
  <c r="B24" i="1"/>
  <c r="A24" i="1"/>
  <c r="S23" i="1"/>
  <c r="T23" i="1" s="1"/>
  <c r="R23" i="1"/>
  <c r="Q23" i="1"/>
  <c r="P23" i="1"/>
  <c r="O23" i="1"/>
  <c r="L23" i="1"/>
  <c r="K23" i="1"/>
  <c r="M23" i="1" s="1"/>
  <c r="J23" i="1"/>
  <c r="I23" i="1"/>
  <c r="H23" i="1"/>
  <c r="E23" i="1"/>
  <c r="D23" i="1"/>
  <c r="C23" i="1"/>
  <c r="F23" i="1" s="1"/>
  <c r="B23" i="1"/>
  <c r="A23" i="1"/>
  <c r="S22" i="1"/>
  <c r="T22" i="1" s="1"/>
  <c r="R22" i="1"/>
  <c r="Q22" i="1"/>
  <c r="P22" i="1"/>
  <c r="O22" i="1"/>
  <c r="L22" i="1"/>
  <c r="K22" i="1"/>
  <c r="M22" i="1" s="1"/>
  <c r="J22" i="1"/>
  <c r="I22" i="1"/>
  <c r="H22" i="1"/>
  <c r="E22" i="1"/>
  <c r="D22" i="1"/>
  <c r="C22" i="1"/>
  <c r="F22" i="1" s="1"/>
  <c r="B22" i="1"/>
  <c r="A22" i="1"/>
  <c r="S21" i="1"/>
  <c r="T21" i="1" s="1"/>
  <c r="R21" i="1"/>
  <c r="Q21" i="1"/>
  <c r="P21" i="1"/>
  <c r="O21" i="1"/>
  <c r="L21" i="1"/>
  <c r="K21" i="1"/>
  <c r="M21" i="1" s="1"/>
  <c r="J21" i="1"/>
  <c r="I21" i="1"/>
  <c r="H21" i="1"/>
  <c r="E21" i="1"/>
  <c r="D21" i="1"/>
  <c r="C21" i="1"/>
  <c r="F21" i="1" s="1"/>
  <c r="B21" i="1"/>
  <c r="A21" i="1"/>
  <c r="S20" i="1"/>
  <c r="T20" i="1" s="1"/>
  <c r="R20" i="1"/>
  <c r="Q20" i="1"/>
  <c r="P20" i="1"/>
  <c r="O20" i="1"/>
  <c r="L20" i="1"/>
  <c r="K20" i="1"/>
  <c r="M20" i="1" s="1"/>
  <c r="J20" i="1"/>
  <c r="I20" i="1"/>
  <c r="H20" i="1"/>
  <c r="E20" i="1"/>
  <c r="D20" i="1"/>
  <c r="C20" i="1"/>
  <c r="F20" i="1" s="1"/>
  <c r="B20" i="1"/>
  <c r="A20" i="1"/>
  <c r="S19" i="1"/>
  <c r="T19" i="1" s="1"/>
  <c r="R19" i="1"/>
  <c r="Q19" i="1"/>
  <c r="P19" i="1"/>
  <c r="O19" i="1"/>
  <c r="L19" i="1"/>
  <c r="K19" i="1"/>
  <c r="M19" i="1" s="1"/>
  <c r="J19" i="1"/>
  <c r="I19" i="1"/>
  <c r="H19" i="1"/>
  <c r="E19" i="1"/>
  <c r="D19" i="1"/>
  <c r="C19" i="1"/>
  <c r="F19" i="1" s="1"/>
  <c r="B19" i="1"/>
  <c r="A19" i="1"/>
  <c r="S18" i="1"/>
  <c r="T18" i="1" s="1"/>
  <c r="R18" i="1"/>
  <c r="Q18" i="1"/>
  <c r="P18" i="1"/>
  <c r="O18" i="1"/>
  <c r="L18" i="1"/>
  <c r="K18" i="1"/>
  <c r="M18" i="1" s="1"/>
  <c r="J18" i="1"/>
  <c r="I18" i="1"/>
  <c r="H18" i="1"/>
  <c r="E18" i="1"/>
  <c r="D18" i="1"/>
  <c r="C18" i="1"/>
  <c r="F18" i="1" s="1"/>
  <c r="B18" i="1"/>
  <c r="A18" i="1"/>
  <c r="S17" i="1"/>
  <c r="T17" i="1" s="1"/>
  <c r="R17" i="1"/>
  <c r="Q17" i="1"/>
  <c r="P17" i="1"/>
  <c r="O17" i="1"/>
  <c r="L17" i="1"/>
  <c r="K17" i="1"/>
  <c r="M17" i="1" s="1"/>
  <c r="J17" i="1"/>
  <c r="I17" i="1"/>
  <c r="H17" i="1"/>
  <c r="E17" i="1"/>
  <c r="D17" i="1"/>
  <c r="C17" i="1"/>
  <c r="F17" i="1" s="1"/>
  <c r="B17" i="1"/>
  <c r="A17" i="1"/>
  <c r="S16" i="1"/>
  <c r="T16" i="1" s="1"/>
  <c r="R16" i="1"/>
  <c r="Q16" i="1"/>
  <c r="P16" i="1"/>
  <c r="O16" i="1"/>
  <c r="L16" i="1"/>
  <c r="K16" i="1"/>
  <c r="M16" i="1" s="1"/>
  <c r="J16" i="1"/>
  <c r="I16" i="1"/>
  <c r="H16" i="1"/>
  <c r="E16" i="1"/>
  <c r="D16" i="1"/>
  <c r="C16" i="1"/>
  <c r="F16" i="1" s="1"/>
  <c r="B16" i="1"/>
  <c r="A16" i="1"/>
  <c r="S15" i="1"/>
  <c r="T15" i="1" s="1"/>
  <c r="R15" i="1"/>
  <c r="Q15" i="1"/>
  <c r="P15" i="1"/>
  <c r="O15" i="1"/>
  <c r="L15" i="1"/>
  <c r="K15" i="1"/>
  <c r="M15" i="1" s="1"/>
  <c r="J15" i="1"/>
  <c r="I15" i="1"/>
  <c r="H15" i="1"/>
  <c r="E15" i="1"/>
  <c r="D15" i="1"/>
  <c r="C15" i="1"/>
  <c r="F15" i="1" s="1"/>
  <c r="B15" i="1"/>
  <c r="A15" i="1"/>
  <c r="S14" i="1"/>
  <c r="T14" i="1" s="1"/>
  <c r="R14" i="1"/>
  <c r="Q14" i="1"/>
  <c r="P14" i="1"/>
  <c r="O14" i="1"/>
  <c r="L14" i="1"/>
  <c r="K14" i="1"/>
  <c r="M14" i="1" s="1"/>
  <c r="J14" i="1"/>
  <c r="I14" i="1"/>
  <c r="H14" i="1"/>
  <c r="E14" i="1"/>
  <c r="D14" i="1"/>
  <c r="C14" i="1"/>
  <c r="F14" i="1" s="1"/>
  <c r="B14" i="1"/>
  <c r="A14" i="1"/>
  <c r="S13" i="1"/>
  <c r="T13" i="1" s="1"/>
  <c r="R13" i="1"/>
  <c r="Q13" i="1"/>
  <c r="P13" i="1"/>
  <c r="O13" i="1"/>
  <c r="L13" i="1"/>
  <c r="K13" i="1"/>
  <c r="M13" i="1" s="1"/>
  <c r="J13" i="1"/>
  <c r="I13" i="1"/>
  <c r="H13" i="1"/>
  <c r="E13" i="1"/>
  <c r="D13" i="1"/>
  <c r="C13" i="1"/>
  <c r="F13" i="1" s="1"/>
  <c r="B13" i="1"/>
  <c r="A13" i="1"/>
  <c r="S12" i="1"/>
  <c r="T12" i="1" s="1"/>
  <c r="R12" i="1"/>
  <c r="Q12" i="1"/>
  <c r="P12" i="1"/>
  <c r="O12" i="1"/>
  <c r="L12" i="1"/>
  <c r="K12" i="1"/>
  <c r="M12" i="1" s="1"/>
  <c r="J12" i="1"/>
  <c r="I12" i="1"/>
  <c r="H12" i="1"/>
  <c r="E12" i="1"/>
  <c r="D12" i="1"/>
  <c r="C12" i="1"/>
  <c r="F12" i="1" s="1"/>
  <c r="B12" i="1"/>
  <c r="A12" i="1"/>
  <c r="S11" i="1"/>
  <c r="T11" i="1" s="1"/>
  <c r="R11" i="1"/>
  <c r="Q11" i="1"/>
  <c r="P11" i="1"/>
  <c r="O11" i="1"/>
  <c r="L11" i="1"/>
  <c r="K11" i="1"/>
  <c r="M11" i="1" s="1"/>
  <c r="J11" i="1"/>
  <c r="I11" i="1"/>
  <c r="H11" i="1"/>
  <c r="E11" i="1"/>
  <c r="D11" i="1"/>
  <c r="C11" i="1"/>
  <c r="F11" i="1" s="1"/>
  <c r="B11" i="1"/>
  <c r="A11" i="1"/>
  <c r="S10" i="1"/>
  <c r="T10" i="1" s="1"/>
  <c r="R10" i="1"/>
  <c r="Q10" i="1"/>
  <c r="P10" i="1"/>
  <c r="O10" i="1"/>
  <c r="L10" i="1"/>
  <c r="K10" i="1"/>
  <c r="M10" i="1" s="1"/>
  <c r="J10" i="1"/>
  <c r="I10" i="1"/>
  <c r="H10" i="1"/>
  <c r="E10" i="1"/>
  <c r="D10" i="1"/>
  <c r="C10" i="1"/>
  <c r="F10" i="1" s="1"/>
  <c r="B10" i="1"/>
  <c r="A10" i="1"/>
  <c r="S9" i="1"/>
  <c r="T9" i="1" s="1"/>
  <c r="R9" i="1"/>
  <c r="Q9" i="1"/>
  <c r="P9" i="1"/>
  <c r="O9" i="1"/>
  <c r="L9" i="1"/>
  <c r="K9" i="1"/>
  <c r="M9" i="1" s="1"/>
  <c r="J9" i="1"/>
  <c r="I9" i="1"/>
  <c r="H9" i="1"/>
  <c r="E9" i="1"/>
  <c r="D9" i="1"/>
  <c r="C9" i="1"/>
  <c r="F9" i="1" s="1"/>
  <c r="B9" i="1"/>
  <c r="A9" i="1"/>
  <c r="S8" i="1"/>
  <c r="T8" i="1" s="1"/>
  <c r="R8" i="1"/>
  <c r="Q8" i="1"/>
  <c r="P8" i="1"/>
  <c r="O8" i="1"/>
  <c r="L8" i="1"/>
  <c r="K8" i="1"/>
  <c r="M8" i="1" s="1"/>
  <c r="J8" i="1"/>
  <c r="I8" i="1"/>
  <c r="H8" i="1"/>
  <c r="E8" i="1"/>
  <c r="D8" i="1"/>
  <c r="C8" i="1"/>
  <c r="F8" i="1" s="1"/>
  <c r="B8" i="1"/>
  <c r="A8" i="1"/>
  <c r="S7" i="1"/>
  <c r="T7" i="1" s="1"/>
  <c r="R7" i="1"/>
  <c r="Q7" i="1"/>
  <c r="P7" i="1"/>
  <c r="O7" i="1"/>
  <c r="L7" i="1"/>
  <c r="K7" i="1"/>
  <c r="M7" i="1" s="1"/>
  <c r="J7" i="1"/>
  <c r="I7" i="1"/>
  <c r="H7" i="1"/>
  <c r="E7" i="1"/>
  <c r="D7" i="1"/>
  <c r="C7" i="1"/>
  <c r="F7" i="1" s="1"/>
  <c r="B7" i="1"/>
  <c r="A7" i="1"/>
  <c r="S6" i="1"/>
  <c r="T6" i="1" s="1"/>
  <c r="R6" i="1"/>
  <c r="Q6" i="1"/>
  <c r="P6" i="1"/>
  <c r="O6" i="1"/>
  <c r="L6" i="1"/>
  <c r="K6" i="1"/>
  <c r="M6" i="1" s="1"/>
  <c r="J6" i="1"/>
  <c r="I6" i="1"/>
  <c r="H6" i="1"/>
  <c r="E6" i="1"/>
  <c r="D6" i="1"/>
  <c r="C6" i="1"/>
  <c r="F6" i="1" s="1"/>
  <c r="B6" i="1"/>
  <c r="A6" i="1"/>
  <c r="S5" i="1"/>
  <c r="T5" i="1" s="1"/>
  <c r="R5" i="1"/>
  <c r="Q5" i="1"/>
  <c r="P5" i="1"/>
  <c r="O5" i="1"/>
  <c r="L5" i="1"/>
  <c r="K5" i="1"/>
  <c r="M5" i="1" s="1"/>
  <c r="J5" i="1"/>
  <c r="I5" i="1"/>
  <c r="H5" i="1"/>
  <c r="E5" i="1"/>
  <c r="D5" i="1"/>
  <c r="C5" i="1"/>
  <c r="B5" i="1"/>
  <c r="A5" i="1"/>
  <c r="R4" i="1"/>
  <c r="Q4" i="1"/>
  <c r="L4" i="1"/>
  <c r="J4" i="1"/>
  <c r="E4" i="1"/>
  <c r="D4" i="1"/>
  <c r="M39" i="5" l="1"/>
  <c r="C107" i="1"/>
  <c r="L107" i="1"/>
  <c r="E19" i="2"/>
  <c r="S107" i="4"/>
  <c r="C107" i="4"/>
  <c r="K107" i="6"/>
  <c r="Q107" i="6"/>
  <c r="C107" i="6"/>
  <c r="J107" i="6"/>
  <c r="S107" i="6"/>
  <c r="T44" i="6"/>
  <c r="Y9" i="5"/>
  <c r="N39" i="5"/>
  <c r="C39" i="5"/>
  <c r="J107" i="4"/>
  <c r="F5" i="4"/>
  <c r="V5" i="4"/>
  <c r="D107" i="3"/>
  <c r="T107" i="3"/>
  <c r="K107" i="3"/>
  <c r="M44" i="3"/>
  <c r="U49" i="2"/>
  <c r="L43" i="2"/>
  <c r="M5" i="2"/>
  <c r="S107" i="1"/>
  <c r="F5" i="1"/>
  <c r="K107" i="1"/>
  <c r="F44" i="1"/>
  <c r="M44" i="1"/>
</calcChain>
</file>

<file path=xl/sharedStrings.xml><?xml version="1.0" encoding="utf-8"?>
<sst xmlns="http://schemas.openxmlformats.org/spreadsheetml/2006/main" count="829" uniqueCount="41">
  <si>
    <t>All Data</t>
  </si>
  <si>
    <t>Models Containing Only Preoperative Data</t>
  </si>
  <si>
    <t>Models Considering On- vs. Off- Pump CABG</t>
  </si>
  <si>
    <t>All Risk Models By Publication Year</t>
  </si>
  <si>
    <t>Short-Term Risk Model Variables by Publication Year</t>
  </si>
  <si>
    <t>Long-Term Risk Model Variables by Publication Year</t>
  </si>
  <si>
    <t>All Models</t>
  </si>
  <si>
    <t>Short-term Models</t>
  </si>
  <si>
    <t>Long-term Models</t>
  </si>
  <si>
    <t>Long-term mdoels</t>
  </si>
  <si>
    <t>≤ 1997</t>
  </si>
  <si>
    <t>1998 - 2007</t>
  </si>
  <si>
    <t>2008 - 2017</t>
  </si>
  <si>
    <t>Variable</t>
  </si>
  <si>
    <t>N = 156</t>
  </si>
  <si>
    <t>%</t>
  </si>
  <si>
    <t>N = 133</t>
  </si>
  <si>
    <t>N = 23</t>
  </si>
  <si>
    <t>N</t>
  </si>
  <si>
    <t>N = 4</t>
  </si>
  <si>
    <t>N = 3</t>
  </si>
  <si>
    <t>N = 1</t>
  </si>
  <si>
    <t>N = 41</t>
  </si>
  <si>
    <t>N = 54</t>
  </si>
  <si>
    <r>
      <t>Δ</t>
    </r>
    <r>
      <rPr>
        <b/>
        <vertAlign val="subscript"/>
        <sz val="12"/>
        <color rgb="FF666666"/>
        <rFont val="Calibri"/>
        <family val="2"/>
      </rPr>
      <t>a</t>
    </r>
  </si>
  <si>
    <t>x</t>
  </si>
  <si>
    <t>N = 61</t>
  </si>
  <si>
    <t>&gt;20% Change?</t>
  </si>
  <si>
    <r>
      <t>Δ</t>
    </r>
    <r>
      <rPr>
        <b/>
        <vertAlign val="subscript"/>
        <sz val="12"/>
        <color rgb="FF666666"/>
        <rFont val="Calibri"/>
        <family val="2"/>
      </rPr>
      <t>b</t>
    </r>
  </si>
  <si>
    <t>N = 39</t>
  </si>
  <si>
    <t>N = 45</t>
  </si>
  <si>
    <t>N = 49</t>
  </si>
  <si>
    <t>N = 2</t>
  </si>
  <si>
    <t>N = 9</t>
  </si>
  <si>
    <t>N = 12</t>
  </si>
  <si>
    <t/>
  </si>
  <si>
    <t>X</t>
  </si>
  <si>
    <t>Total Variables (excl. combinations)</t>
  </si>
  <si>
    <r>
      <t>Δ</t>
    </r>
    <r>
      <rPr>
        <vertAlign val="subscript"/>
        <sz val="12"/>
        <color theme="1"/>
        <rFont val="Calibri (Body)"/>
      </rPr>
      <t>a</t>
    </r>
    <r>
      <rPr>
        <sz val="12"/>
        <color theme="1"/>
        <rFont val="Calibri"/>
        <family val="2"/>
        <scheme val="minor"/>
      </rPr>
      <t xml:space="preserve"> = Change from ≤ 1998</t>
    </r>
  </si>
  <si>
    <t>Other Variables with N ≤ 1</t>
  </si>
  <si>
    <r>
      <t>Δ</t>
    </r>
    <r>
      <rPr>
        <vertAlign val="subscript"/>
        <sz val="12"/>
        <color theme="1"/>
        <rFont val="Calibri (Body)"/>
      </rPr>
      <t>b</t>
    </r>
    <r>
      <rPr>
        <sz val="12"/>
        <color theme="1"/>
        <rFont val="Calibri"/>
        <family val="2"/>
        <scheme val="minor"/>
      </rPr>
      <t xml:space="preserve"> = Change from 1998-2007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</si>
</sst>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trike/>
      <sz val="12"/>
      <color theme="1"/>
      <name val="Calibri"/>
      <scheme val="minor"/>
    </font>
    <font>
      <sz val="12"/>
      <color theme="1"/>
      <name val="Calibri"/>
      <family val="2"/>
      <scheme val="minor"/>
    </font>
    <font>
      <sz val="12"/>
      <color rgb="FFFF0000"/>
      <name val="Calibri"/>
      <family val="2"/>
      <scheme val="minor"/>
    </font>
    <font>
      <b/>
      <sz val="12"/>
      <color theme="1"/>
      <name val="Calibri"/>
      <family val="2"/>
      <scheme val="minor"/>
    </font>
    <font>
      <b/>
      <sz val="24"/>
      <color theme="1"/>
      <name val="Calibri"/>
      <family val="2"/>
      <scheme val="minor"/>
    </font>
    <font>
      <b/>
      <sz val="18"/>
      <color theme="1"/>
      <name val="Calibri"/>
      <family val="2"/>
      <scheme val="minor"/>
    </font>
    <font>
      <sz val="18"/>
      <color theme="1"/>
      <name val="Calibri"/>
      <family val="2"/>
      <scheme val="minor"/>
    </font>
    <font>
      <b/>
      <sz val="12"/>
      <color rgb="FFFF0000"/>
      <name val="Calibri"/>
      <family val="2"/>
      <scheme val="minor"/>
    </font>
    <font>
      <b/>
      <sz val="12"/>
      <color rgb="FF666666"/>
      <name val="Calibri"/>
      <family val="2"/>
    </font>
    <font>
      <b/>
      <vertAlign val="subscript"/>
      <sz val="12"/>
      <color rgb="FF666666"/>
      <name val="Calibri"/>
      <family val="2"/>
    </font>
    <font>
      <b/>
      <sz val="12"/>
      <color rgb="FF000000"/>
      <name val="Calibri"/>
      <family val="2"/>
      <scheme val="minor"/>
    </font>
    <font>
      <sz val="12"/>
      <name val="Calibri"/>
      <family val="2"/>
      <scheme val="minor"/>
    </font>
    <font>
      <vertAlign val="subscript"/>
      <sz val="12"/>
      <color theme="1"/>
      <name val="Calibri (Body)"/>
    </font>
  </fonts>
  <fills count="2">
    <fill>
      <patternFill patternType="none"/>
    </fill>
    <fill>
      <patternFill patternType="gray125"/>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bottom style="thin">
        <color auto="1"/>
      </bottom>
      <diagonal/>
    </border>
    <border>
      <left style="slantDashDot">
        <color auto="1"/>
      </left>
      <right/>
      <top/>
      <bottom/>
      <diagonal/>
    </border>
    <border>
      <left style="slantDashDot">
        <color auto="1"/>
      </left>
      <right style="slantDashDot">
        <color auto="1"/>
      </right>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slantDashDot">
        <color auto="1"/>
      </right>
      <top/>
      <bottom/>
      <diagonal/>
    </border>
    <border>
      <left style="slantDashDot">
        <color auto="1"/>
      </left>
      <right/>
      <top/>
      <bottom style="thin">
        <color auto="1"/>
      </bottom>
      <diagonal/>
    </border>
    <border>
      <left/>
      <right style="slantDashDot">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slantDashDot">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slantDashDot">
        <color auto="1"/>
      </left>
      <right style="thin">
        <color auto="1"/>
      </right>
      <top/>
      <bottom style="thin">
        <color auto="1"/>
      </bottom>
      <diagonal/>
    </border>
    <border>
      <left style="thin">
        <color auto="1"/>
      </left>
      <right/>
      <top/>
      <bottom style="thin">
        <color auto="1"/>
      </bottom>
      <diagonal/>
    </border>
    <border>
      <left style="thin">
        <color auto="1"/>
      </left>
      <right style="slantDashDot">
        <color auto="1"/>
      </right>
      <top/>
      <bottom style="thin">
        <color auto="1"/>
      </bottom>
      <diagonal/>
    </border>
    <border>
      <left style="thin">
        <color auto="1"/>
      </left>
      <right style="slantDashDot">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thin">
        <color auto="1"/>
      </left>
      <right style="medium">
        <color auto="1"/>
      </right>
      <top style="thin">
        <color auto="1"/>
      </top>
      <bottom style="medium">
        <color theme="1"/>
      </bottom>
      <diagonal/>
    </border>
    <border>
      <left style="slantDashDot">
        <color auto="1"/>
      </left>
      <right style="thin">
        <color auto="1"/>
      </right>
      <top style="thin">
        <color auto="1"/>
      </top>
      <bottom style="medium">
        <color theme="1"/>
      </bottom>
      <diagonal/>
    </border>
    <border>
      <left style="slantDashDot">
        <color auto="1"/>
      </left>
      <right style="thin">
        <color auto="1"/>
      </right>
      <top style="thin">
        <color auto="1"/>
      </top>
      <bottom style="medium">
        <color auto="1"/>
      </bottom>
      <diagonal/>
    </border>
    <border>
      <left style="thin">
        <color auto="1"/>
      </left>
      <right style="slantDashDot">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slantDashDot">
        <color auto="1"/>
      </left>
      <right style="thin">
        <color auto="1"/>
      </right>
      <top style="thin">
        <color auto="1"/>
      </top>
      <bottom/>
      <diagonal/>
    </border>
    <border>
      <left style="thin">
        <color auto="1"/>
      </left>
      <right style="medium">
        <color auto="1"/>
      </right>
      <top style="thin">
        <color auto="1"/>
      </top>
      <bottom/>
      <diagonal/>
    </border>
    <border>
      <left style="slantDashDot">
        <color auto="1"/>
      </left>
      <right/>
      <top/>
      <bottom style="medium">
        <color auto="1"/>
      </bottom>
      <diagonal/>
    </border>
    <border>
      <left style="slantDashDot">
        <color auto="1"/>
      </left>
      <right style="slantDashDot">
        <color auto="1"/>
      </right>
      <top/>
      <bottom style="medium">
        <color auto="1"/>
      </bottom>
      <diagonal/>
    </border>
    <border>
      <left/>
      <right style="slantDashDot">
        <color auto="1"/>
      </right>
      <top/>
      <bottom style="medium">
        <color auto="1"/>
      </bottom>
      <diagonal/>
    </border>
  </borders>
  <cellStyleXfs count="1">
    <xf numFmtId="0" fontId="0" fillId="0" borderId="0"/>
  </cellStyleXfs>
  <cellXfs count="180">
    <xf numFmtId="0" fontId="0" fillId="0" borderId="0" xfId="0"/>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 fillId="0" borderId="0" xfId="0" applyFont="1"/>
    <xf numFmtId="0" fontId="1" fillId="0" borderId="0" xfId="0" applyFont="1" applyBorder="1"/>
    <xf numFmtId="0" fontId="1" fillId="0" borderId="4" xfId="0" applyFont="1" applyBorder="1"/>
    <xf numFmtId="0" fontId="1" fillId="0" borderId="5" xfId="0" applyFont="1" applyBorder="1"/>
    <xf numFmtId="0" fontId="4" fillId="0" borderId="5" xfId="0" applyFont="1" applyBorder="1" applyAlignment="1">
      <alignment horizontal="center"/>
    </xf>
    <xf numFmtId="0" fontId="4" fillId="0" borderId="0" xfId="0" applyFont="1" applyBorder="1" applyAlignment="1">
      <alignment horizontal="center"/>
    </xf>
    <xf numFmtId="0" fontId="4" fillId="0" borderId="4"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6" fillId="0" borderId="0" xfId="0" applyFont="1"/>
    <xf numFmtId="0" fontId="5" fillId="0" borderId="7" xfId="0" applyFont="1" applyBorder="1" applyAlignment="1"/>
    <xf numFmtId="0" fontId="6" fillId="0" borderId="7" xfId="0" applyFont="1" applyBorder="1"/>
    <xf numFmtId="0" fontId="6" fillId="0" borderId="0" xfId="0" applyFont="1" applyBorder="1"/>
    <xf numFmtId="0" fontId="5" fillId="0" borderId="8" xfId="0" applyFont="1" applyBorder="1" applyAlignment="1">
      <alignment horizontal="center"/>
    </xf>
    <xf numFmtId="0" fontId="6" fillId="0" borderId="5" xfId="0" applyFont="1" applyBorder="1"/>
    <xf numFmtId="0" fontId="3" fillId="0" borderId="9" xfId="0" applyFont="1" applyFill="1" applyBorder="1"/>
    <xf numFmtId="0" fontId="3" fillId="0" borderId="10" xfId="0" applyFont="1" applyBorder="1" applyAlignment="1">
      <alignment horizontal="right"/>
    </xf>
    <xf numFmtId="0" fontId="3" fillId="0" borderId="11" xfId="0" applyFont="1" applyBorder="1"/>
    <xf numFmtId="0" fontId="3" fillId="0" borderId="10" xfId="0" applyFont="1" applyBorder="1"/>
    <xf numFmtId="0" fontId="3" fillId="0" borderId="12" xfId="0" applyFont="1" applyBorder="1"/>
    <xf numFmtId="0" fontId="3" fillId="0" borderId="13" xfId="0" applyFont="1" applyBorder="1" applyAlignment="1">
      <alignment horizontal="right"/>
    </xf>
    <xf numFmtId="0" fontId="3" fillId="0" borderId="0" xfId="0" applyFont="1"/>
    <xf numFmtId="0" fontId="3" fillId="0" borderId="14" xfId="0" applyFont="1" applyFill="1" applyBorder="1"/>
    <xf numFmtId="0" fontId="3" fillId="0" borderId="15" xfId="0" applyFont="1" applyBorder="1" applyAlignment="1">
      <alignment horizontal="right"/>
    </xf>
    <xf numFmtId="0" fontId="3" fillId="0" borderId="15" xfId="0" applyFont="1" applyBorder="1"/>
    <xf numFmtId="0" fontId="3" fillId="0" borderId="16" xfId="0" applyFont="1" applyBorder="1" applyAlignment="1">
      <alignment horizontal="right"/>
    </xf>
    <xf numFmtId="0" fontId="3" fillId="0" borderId="17" xfId="0" applyFont="1" applyBorder="1"/>
    <xf numFmtId="0" fontId="3" fillId="0" borderId="0" xfId="0" applyFont="1" applyBorder="1"/>
    <xf numFmtId="0" fontId="7" fillId="0" borderId="0" xfId="0" applyFont="1" applyFill="1" applyBorder="1"/>
    <xf numFmtId="0" fontId="3" fillId="0" borderId="10" xfId="0" applyFont="1" applyFill="1" applyBorder="1"/>
    <xf numFmtId="0" fontId="3" fillId="0" borderId="10" xfId="0" applyFont="1" applyFill="1" applyBorder="1" applyAlignment="1">
      <alignment horizontal="right"/>
    </xf>
    <xf numFmtId="0" fontId="3" fillId="0" borderId="11" xfId="0" applyFont="1" applyFill="1" applyBorder="1"/>
    <xf numFmtId="0" fontId="3" fillId="0" borderId="18" xfId="0" applyFont="1" applyFill="1" applyBorder="1"/>
    <xf numFmtId="0" fontId="8" fillId="0" borderId="19" xfId="0" applyFont="1" applyBorder="1" applyAlignment="1">
      <alignment horizontal="right"/>
    </xf>
    <xf numFmtId="0" fontId="3" fillId="0" borderId="0" xfId="0" applyFont="1" applyFill="1" applyBorder="1"/>
    <xf numFmtId="0" fontId="3" fillId="0" borderId="17" xfId="0" applyFont="1" applyFill="1" applyBorder="1" applyAlignment="1">
      <alignment horizontal="left"/>
    </xf>
    <xf numFmtId="0" fontId="3" fillId="0" borderId="10" xfId="0" applyFont="1" applyFill="1" applyBorder="1" applyAlignment="1">
      <alignment horizontal="left"/>
    </xf>
    <xf numFmtId="0" fontId="8" fillId="0" borderId="10" xfId="0" applyFont="1" applyBorder="1" applyAlignment="1">
      <alignment horizontal="right"/>
    </xf>
    <xf numFmtId="0" fontId="3" fillId="0" borderId="4" xfId="0" applyFont="1" applyFill="1" applyBorder="1"/>
    <xf numFmtId="0" fontId="3" fillId="0" borderId="17" xfId="0" applyFont="1" applyFill="1" applyBorder="1"/>
    <xf numFmtId="0" fontId="8" fillId="0" borderId="13" xfId="0" applyFont="1" applyBorder="1" applyAlignment="1">
      <alignment horizontal="right"/>
    </xf>
    <xf numFmtId="0" fontId="10" fillId="0" borderId="10" xfId="0" applyFont="1" applyFill="1" applyBorder="1" applyAlignment="1">
      <alignment horizontal="right"/>
    </xf>
    <xf numFmtId="0" fontId="3" fillId="0" borderId="4" xfId="0" applyFont="1" applyBorder="1"/>
    <xf numFmtId="0" fontId="1" fillId="0" borderId="20" xfId="0" applyFont="1" applyBorder="1"/>
    <xf numFmtId="0" fontId="1" fillId="0" borderId="21" xfId="0" applyFont="1" applyBorder="1" applyAlignment="1">
      <alignment horizontal="right"/>
    </xf>
    <xf numFmtId="0" fontId="1" fillId="0" borderId="21" xfId="0" applyFont="1" applyBorder="1"/>
    <xf numFmtId="9" fontId="1" fillId="0" borderId="22" xfId="0" applyNumberFormat="1" applyFont="1" applyBorder="1"/>
    <xf numFmtId="0" fontId="1" fillId="0" borderId="11" xfId="0" applyFont="1" applyBorder="1"/>
    <xf numFmtId="0" fontId="1" fillId="0" borderId="23" xfId="0" applyFont="1" applyBorder="1"/>
    <xf numFmtId="0" fontId="1" fillId="0" borderId="12" xfId="0" applyFont="1" applyBorder="1"/>
    <xf numFmtId="0" fontId="1" fillId="0" borderId="24" xfId="0" applyFont="1" applyBorder="1"/>
    <xf numFmtId="9" fontId="1" fillId="0" borderId="25" xfId="0" applyNumberFormat="1" applyFont="1" applyBorder="1"/>
    <xf numFmtId="0" fontId="1" fillId="0" borderId="17" xfId="0" applyFont="1" applyBorder="1"/>
    <xf numFmtId="0" fontId="1" fillId="0" borderId="26" xfId="0" applyFont="1" applyBorder="1"/>
    <xf numFmtId="0" fontId="1" fillId="0" borderId="15" xfId="0" applyFont="1" applyBorder="1" applyAlignment="1">
      <alignment horizontal="right"/>
    </xf>
    <xf numFmtId="0" fontId="1" fillId="0" borderId="15" xfId="0" applyFont="1" applyBorder="1"/>
    <xf numFmtId="9" fontId="1" fillId="0" borderId="16" xfId="0" applyNumberFormat="1" applyFont="1" applyBorder="1"/>
    <xf numFmtId="0" fontId="1" fillId="0" borderId="14" xfId="0" applyFont="1" applyBorder="1"/>
    <xf numFmtId="0" fontId="1" fillId="0" borderId="27" xfId="0" applyFont="1" applyBorder="1"/>
    <xf numFmtId="0" fontId="1" fillId="0" borderId="0" xfId="0" applyFont="1" applyFill="1" applyBorder="1"/>
    <xf numFmtId="0" fontId="1" fillId="0" borderId="14" xfId="0" applyFont="1" applyFill="1" applyBorder="1"/>
    <xf numFmtId="0" fontId="1" fillId="0" borderId="15" xfId="0" quotePrefix="1" applyFont="1" applyFill="1" applyBorder="1"/>
    <xf numFmtId="0" fontId="1" fillId="0" borderId="15" xfId="0" applyFont="1" applyFill="1" applyBorder="1"/>
    <xf numFmtId="9" fontId="1" fillId="0" borderId="28" xfId="0" applyNumberFormat="1" applyFont="1" applyFill="1" applyBorder="1"/>
    <xf numFmtId="0" fontId="1" fillId="0" borderId="11" xfId="0" applyFont="1" applyFill="1" applyBorder="1"/>
    <xf numFmtId="0" fontId="1" fillId="0" borderId="27" xfId="0" applyFont="1" applyFill="1" applyBorder="1"/>
    <xf numFmtId="9" fontId="1" fillId="0" borderId="15" xfId="0" applyNumberFormat="1" applyFont="1" applyFill="1" applyBorder="1"/>
    <xf numFmtId="9" fontId="1" fillId="0" borderId="29" xfId="0" applyNumberFormat="1" applyFont="1" applyFill="1" applyBorder="1" applyAlignment="1">
      <alignment shrinkToFit="1"/>
    </xf>
    <xf numFmtId="9" fontId="1" fillId="0" borderId="0" xfId="0" applyNumberFormat="1" applyFont="1" applyFill="1" applyBorder="1" applyAlignment="1">
      <alignment shrinkToFit="1"/>
    </xf>
    <xf numFmtId="0" fontId="1" fillId="0" borderId="17" xfId="0" applyFont="1" applyFill="1" applyBorder="1" applyAlignment="1">
      <alignment horizontal="left"/>
    </xf>
    <xf numFmtId="0" fontId="1" fillId="0" borderId="26" xfId="0" applyFont="1" applyFill="1" applyBorder="1" applyAlignment="1">
      <alignment horizontal="left"/>
    </xf>
    <xf numFmtId="0" fontId="1" fillId="0" borderId="15" xfId="0" quotePrefix="1" applyFont="1" applyFill="1" applyBorder="1" applyAlignment="1">
      <alignment horizontal="right"/>
    </xf>
    <xf numFmtId="0" fontId="1" fillId="0" borderId="15" xfId="0" applyFont="1" applyFill="1" applyBorder="1" applyAlignment="1">
      <alignment horizontal="right"/>
    </xf>
    <xf numFmtId="9" fontId="1" fillId="0" borderId="15" xfId="0" applyNumberFormat="1" applyFont="1" applyFill="1" applyBorder="1" applyAlignment="1">
      <alignment shrinkToFit="1"/>
    </xf>
    <xf numFmtId="9" fontId="1" fillId="0" borderId="28" xfId="0" applyNumberFormat="1" applyFont="1" applyFill="1" applyBorder="1" applyAlignment="1">
      <alignment shrinkToFit="1"/>
    </xf>
    <xf numFmtId="9" fontId="1" fillId="0" borderId="4" xfId="0" applyNumberFormat="1" applyFont="1" applyFill="1" applyBorder="1" applyAlignment="1">
      <alignment shrinkToFit="1"/>
    </xf>
    <xf numFmtId="0" fontId="1" fillId="0" borderId="20" xfId="0" applyFont="1" applyFill="1" applyBorder="1"/>
    <xf numFmtId="0" fontId="1" fillId="0" borderId="21" xfId="0" quotePrefix="1" applyFont="1" applyFill="1" applyBorder="1"/>
    <xf numFmtId="0" fontId="1" fillId="0" borderId="21" xfId="0" applyFont="1" applyFill="1" applyBorder="1"/>
    <xf numFmtId="9" fontId="1" fillId="0" borderId="22" xfId="0" applyNumberFormat="1" applyFont="1" applyFill="1" applyBorder="1"/>
    <xf numFmtId="0" fontId="1" fillId="0" borderId="23" xfId="0" applyFont="1" applyFill="1" applyBorder="1"/>
    <xf numFmtId="9" fontId="1" fillId="0" borderId="21" xfId="0" applyNumberFormat="1" applyFont="1" applyFill="1" applyBorder="1"/>
    <xf numFmtId="9" fontId="1" fillId="0" borderId="30" xfId="0" applyNumberFormat="1" applyFont="1" applyFill="1" applyBorder="1" applyAlignment="1">
      <alignment shrinkToFit="1"/>
    </xf>
    <xf numFmtId="0" fontId="1" fillId="0" borderId="17" xfId="0" applyFont="1" applyFill="1" applyBorder="1"/>
    <xf numFmtId="0" fontId="1" fillId="0" borderId="24" xfId="0" applyFont="1" applyFill="1" applyBorder="1"/>
    <xf numFmtId="9" fontId="1" fillId="0" borderId="21" xfId="0" applyNumberFormat="1" applyFont="1" applyFill="1" applyBorder="1" applyAlignment="1">
      <alignment shrinkToFit="1"/>
    </xf>
    <xf numFmtId="9" fontId="1" fillId="0" borderId="25" xfId="0" applyNumberFormat="1" applyFont="1" applyFill="1" applyBorder="1" applyAlignment="1">
      <alignment shrinkToFit="1"/>
    </xf>
    <xf numFmtId="0" fontId="1" fillId="0" borderId="26" xfId="0" applyFont="1" applyFill="1" applyBorder="1"/>
    <xf numFmtId="9" fontId="1" fillId="0" borderId="16" xfId="0" applyNumberFormat="1" applyFont="1" applyFill="1" applyBorder="1" applyAlignment="1">
      <alignment shrinkToFit="1"/>
    </xf>
    <xf numFmtId="0" fontId="1" fillId="0" borderId="24" xfId="0" applyFont="1" applyFill="1" applyBorder="1" applyAlignment="1">
      <alignment horizontal="left"/>
    </xf>
    <xf numFmtId="0" fontId="1" fillId="0" borderId="21" xfId="0" quotePrefix="1" applyFont="1" applyFill="1" applyBorder="1" applyAlignment="1">
      <alignment horizontal="right"/>
    </xf>
    <xf numFmtId="0" fontId="1" fillId="0" borderId="21" xfId="0" applyFont="1" applyFill="1" applyBorder="1" applyAlignment="1">
      <alignment horizontal="right"/>
    </xf>
    <xf numFmtId="9" fontId="1" fillId="0" borderId="22" xfId="0" applyNumberFormat="1" applyFont="1" applyFill="1" applyBorder="1" applyAlignment="1">
      <alignment shrinkToFit="1"/>
    </xf>
    <xf numFmtId="0" fontId="2" fillId="0" borderId="24" xfId="0" applyFont="1" applyBorder="1"/>
    <xf numFmtId="0" fontId="2" fillId="0" borderId="21" xfId="0" applyFont="1" applyBorder="1" applyAlignment="1">
      <alignment horizontal="right"/>
    </xf>
    <xf numFmtId="0" fontId="2" fillId="0" borderId="21" xfId="0" applyFont="1" applyBorder="1"/>
    <xf numFmtId="9" fontId="2" fillId="0" borderId="25" xfId="0" applyNumberFormat="1" applyFont="1" applyBorder="1"/>
    <xf numFmtId="0" fontId="2" fillId="0" borderId="20" xfId="0" applyFont="1" applyFill="1" applyBorder="1"/>
    <xf numFmtId="0" fontId="2" fillId="0" borderId="21" xfId="0" quotePrefix="1" applyFont="1" applyFill="1" applyBorder="1"/>
    <xf numFmtId="0" fontId="2" fillId="0" borderId="21" xfId="0" applyFont="1" applyFill="1" applyBorder="1"/>
    <xf numFmtId="9" fontId="2" fillId="0" borderId="22" xfId="0" applyNumberFormat="1" applyFont="1" applyFill="1" applyBorder="1"/>
    <xf numFmtId="0" fontId="2" fillId="0" borderId="23" xfId="0" applyFont="1" applyFill="1" applyBorder="1"/>
    <xf numFmtId="9" fontId="2" fillId="0" borderId="21" xfId="0" applyNumberFormat="1" applyFont="1" applyFill="1" applyBorder="1"/>
    <xf numFmtId="9" fontId="2" fillId="0" borderId="30" xfId="0" applyNumberFormat="1" applyFont="1" applyFill="1" applyBorder="1" applyAlignment="1">
      <alignment shrinkToFit="1"/>
    </xf>
    <xf numFmtId="0" fontId="2" fillId="0" borderId="20" xfId="0" applyFont="1" applyBorder="1"/>
    <xf numFmtId="9" fontId="2" fillId="0" borderId="22" xfId="0" applyNumberFormat="1" applyFont="1" applyBorder="1"/>
    <xf numFmtId="0" fontId="1" fillId="0" borderId="31" xfId="0" applyFont="1" applyBorder="1"/>
    <xf numFmtId="0" fontId="1" fillId="0" borderId="32" xfId="0" applyFont="1" applyBorder="1"/>
    <xf numFmtId="9" fontId="1" fillId="0" borderId="33" xfId="0" applyNumberFormat="1" applyFont="1" applyBorder="1"/>
    <xf numFmtId="9" fontId="1" fillId="0" borderId="0" xfId="0" applyNumberFormat="1" applyFont="1" applyBorder="1"/>
    <xf numFmtId="0" fontId="2" fillId="0" borderId="23" xfId="0" applyFont="1" applyBorder="1"/>
    <xf numFmtId="9" fontId="2" fillId="0" borderId="0" xfId="0" applyNumberFormat="1" applyFont="1" applyBorder="1"/>
    <xf numFmtId="0" fontId="2" fillId="0" borderId="24" xfId="0" applyFont="1" applyFill="1" applyBorder="1"/>
    <xf numFmtId="9" fontId="2" fillId="0" borderId="21" xfId="0" applyNumberFormat="1" applyFont="1" applyFill="1" applyBorder="1" applyAlignment="1">
      <alignment shrinkToFit="1"/>
    </xf>
    <xf numFmtId="9" fontId="2" fillId="0" borderId="22" xfId="0" applyNumberFormat="1" applyFont="1" applyFill="1" applyBorder="1" applyAlignment="1">
      <alignment shrinkToFit="1"/>
    </xf>
    <xf numFmtId="9" fontId="2" fillId="0" borderId="25" xfId="0" applyNumberFormat="1" applyFont="1" applyFill="1" applyBorder="1" applyAlignment="1">
      <alignment shrinkToFit="1"/>
    </xf>
    <xf numFmtId="9" fontId="11" fillId="0" borderId="22" xfId="0" applyNumberFormat="1" applyFont="1" applyFill="1" applyBorder="1"/>
    <xf numFmtId="0" fontId="2" fillId="0" borderId="34" xfId="0" applyFont="1" applyFill="1" applyBorder="1"/>
    <xf numFmtId="0" fontId="1" fillId="0" borderId="32" xfId="0" quotePrefix="1" applyFont="1" applyFill="1" applyBorder="1"/>
    <xf numFmtId="0" fontId="1" fillId="0" borderId="32" xfId="0" applyFont="1" applyFill="1" applyBorder="1"/>
    <xf numFmtId="0" fontId="2" fillId="0" borderId="32" xfId="0" applyFont="1" applyFill="1" applyBorder="1"/>
    <xf numFmtId="9" fontId="2" fillId="0" borderId="35" xfId="0" applyNumberFormat="1" applyFont="1" applyFill="1" applyBorder="1"/>
    <xf numFmtId="0" fontId="2" fillId="0" borderId="0" xfId="0" applyFont="1" applyFill="1" applyBorder="1"/>
    <xf numFmtId="0" fontId="2" fillId="0" borderId="11" xfId="0" applyFont="1" applyFill="1" applyBorder="1"/>
    <xf numFmtId="0" fontId="2" fillId="0" borderId="17" xfId="0" applyFont="1" applyFill="1" applyBorder="1"/>
    <xf numFmtId="0" fontId="11" fillId="0" borderId="23" xfId="0" applyFont="1" applyBorder="1"/>
    <xf numFmtId="0" fontId="11" fillId="0" borderId="21" xfId="0" applyFont="1" applyBorder="1" applyAlignment="1">
      <alignment horizontal="right"/>
    </xf>
    <xf numFmtId="0" fontId="11" fillId="0" borderId="21" xfId="0" applyFont="1" applyBorder="1"/>
    <xf numFmtId="9" fontId="11" fillId="0" borderId="22" xfId="0" applyNumberFormat="1" applyFont="1" applyBorder="1"/>
    <xf numFmtId="0" fontId="1" fillId="0" borderId="36" xfId="0" applyFont="1" applyBorder="1"/>
    <xf numFmtId="0" fontId="1" fillId="0" borderId="37" xfId="0" applyFont="1" applyBorder="1"/>
    <xf numFmtId="9" fontId="1" fillId="0" borderId="38" xfId="0" applyNumberFormat="1" applyFont="1" applyBorder="1"/>
    <xf numFmtId="0" fontId="1" fillId="0" borderId="39" xfId="0" applyFont="1" applyBorder="1"/>
    <xf numFmtId="0" fontId="1" fillId="0" borderId="0" xfId="0" applyFont="1" applyAlignment="1">
      <alignment horizontal="right"/>
    </xf>
    <xf numFmtId="0" fontId="1" fillId="0" borderId="40" xfId="0" applyFont="1" applyFill="1" applyBorder="1"/>
    <xf numFmtId="9" fontId="1" fillId="0" borderId="32" xfId="0" applyNumberFormat="1" applyFont="1" applyFill="1" applyBorder="1"/>
    <xf numFmtId="9" fontId="1" fillId="0" borderId="41" xfId="0" applyNumberFormat="1" applyFont="1" applyFill="1" applyBorder="1" applyAlignment="1">
      <alignment shrinkToFit="1"/>
    </xf>
    <xf numFmtId="0" fontId="1" fillId="0" borderId="12" xfId="0" applyFont="1" applyFill="1" applyBorder="1"/>
    <xf numFmtId="9" fontId="1" fillId="0" borderId="7" xfId="0" applyNumberFormat="1" applyFont="1" applyFill="1" applyBorder="1" applyAlignment="1">
      <alignment shrinkToFit="1"/>
    </xf>
    <xf numFmtId="9" fontId="1" fillId="0" borderId="8" xfId="0" applyNumberFormat="1" applyFont="1" applyFill="1" applyBorder="1" applyAlignment="1">
      <alignment shrinkToFit="1"/>
    </xf>
    <xf numFmtId="0" fontId="2" fillId="0" borderId="31" xfId="0" applyFont="1" applyFill="1" applyBorder="1"/>
    <xf numFmtId="0" fontId="2" fillId="0" borderId="32" xfId="0" quotePrefix="1" applyFont="1" applyFill="1" applyBorder="1"/>
    <xf numFmtId="9" fontId="2" fillId="0" borderId="32" xfId="0" applyNumberFormat="1" applyFont="1" applyFill="1" applyBorder="1"/>
    <xf numFmtId="9" fontId="2" fillId="0" borderId="32" xfId="0" applyNumberFormat="1" applyFont="1" applyFill="1" applyBorder="1" applyAlignment="1">
      <alignment shrinkToFit="1"/>
    </xf>
    <xf numFmtId="9" fontId="1" fillId="0" borderId="32" xfId="0" applyNumberFormat="1" applyFont="1" applyFill="1" applyBorder="1" applyAlignment="1">
      <alignment shrinkToFit="1"/>
    </xf>
    <xf numFmtId="9" fontId="2" fillId="0" borderId="33" xfId="0" applyNumberFormat="1" applyFont="1" applyFill="1" applyBorder="1" applyAlignment="1">
      <alignment shrinkToFit="1"/>
    </xf>
    <xf numFmtId="0" fontId="1" fillId="0" borderId="42" xfId="0" applyFont="1" applyFill="1" applyBorder="1"/>
    <xf numFmtId="0" fontId="1" fillId="0" borderId="43" xfId="0" quotePrefix="1" applyFont="1" applyFill="1" applyBorder="1"/>
    <xf numFmtId="0" fontId="1" fillId="0" borderId="43" xfId="0" applyFont="1" applyFill="1" applyBorder="1"/>
    <xf numFmtId="9" fontId="1" fillId="0" borderId="44" xfId="0" applyNumberFormat="1" applyFont="1" applyFill="1" applyBorder="1"/>
    <xf numFmtId="0" fontId="1" fillId="0" borderId="45" xfId="0" applyFont="1" applyBorder="1"/>
    <xf numFmtId="0" fontId="1" fillId="0" borderId="43" xfId="0" applyFont="1" applyBorder="1" applyAlignment="1">
      <alignment horizontal="right"/>
    </xf>
    <xf numFmtId="0" fontId="1" fillId="0" borderId="43" xfId="0" applyFont="1" applyBorder="1"/>
    <xf numFmtId="9" fontId="1" fillId="0" borderId="46" xfId="0" applyNumberFormat="1" applyFont="1" applyBorder="1"/>
    <xf numFmtId="0" fontId="1" fillId="0" borderId="34" xfId="0" applyFont="1" applyBorder="1"/>
    <xf numFmtId="0" fontId="1" fillId="0" borderId="32" xfId="0" applyFont="1" applyBorder="1" applyAlignment="1">
      <alignment horizontal="right"/>
    </xf>
    <xf numFmtId="9" fontId="1" fillId="0" borderId="41" xfId="0" applyNumberFormat="1" applyFont="1" applyBorder="1"/>
    <xf numFmtId="0" fontId="1" fillId="0" borderId="47" xfId="0" applyFont="1" applyBorder="1"/>
    <xf numFmtId="0" fontId="1" fillId="0" borderId="40" xfId="0" applyFont="1" applyBorder="1"/>
    <xf numFmtId="9" fontId="1" fillId="0" borderId="35" xfId="0" applyNumberFormat="1" applyFont="1" applyBorder="1"/>
    <xf numFmtId="0" fontId="1" fillId="0" borderId="48" xfId="0" applyFont="1" applyBorder="1"/>
    <xf numFmtId="0" fontId="1" fillId="0" borderId="49" xfId="0" applyFont="1" applyBorder="1"/>
    <xf numFmtId="0" fontId="1" fillId="0" borderId="34" xfId="0" applyFont="1" applyFill="1" applyBorder="1"/>
    <xf numFmtId="9" fontId="1" fillId="0" borderId="35" xfId="0" applyNumberFormat="1" applyFont="1" applyFill="1" applyBorder="1"/>
    <xf numFmtId="0" fontId="1" fillId="0" borderId="47" xfId="0" applyFont="1" applyFill="1" applyBorder="1"/>
    <xf numFmtId="0" fontId="1" fillId="0" borderId="49" xfId="0" applyFont="1" applyFill="1" applyBorder="1"/>
    <xf numFmtId="0" fontId="1" fillId="0" borderId="31" xfId="0" applyFont="1" applyFill="1" applyBorder="1"/>
    <xf numFmtId="9" fontId="1" fillId="0" borderId="35" xfId="0" applyNumberFormat="1" applyFont="1" applyFill="1" applyBorder="1" applyAlignment="1">
      <alignment shrinkToFit="1"/>
    </xf>
    <xf numFmtId="9" fontId="1" fillId="0" borderId="33" xfId="0" applyNumberFormat="1" applyFont="1" applyFill="1" applyBorder="1" applyAlignment="1">
      <alignment shrinkToFit="1"/>
    </xf>
    <xf numFmtId="0" fontId="1" fillId="0" borderId="7" xfId="0" applyFont="1" applyBorder="1"/>
    <xf numFmtId="0" fontId="1" fillId="0" borderId="8" xfId="0" applyFont="1" applyBorder="1"/>
    <xf numFmtId="0" fontId="2" fillId="0" borderId="5" xfId="0" applyFont="1" applyFill="1" applyBorder="1"/>
    <xf numFmtId="0" fontId="1" fillId="0" borderId="5" xfId="0" applyFont="1" applyFill="1" applyBorder="1"/>
    <xf numFmtId="0" fontId="3" fillId="0"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1270000</xdr:colOff>
      <xdr:row>1</xdr:row>
      <xdr:rowOff>25400</xdr:rowOff>
    </xdr:to>
    <xdr:sp macro="" textlink="">
      <xdr:nvSpPr>
        <xdr:cNvPr id="7" name="TextBox 6">
          <a:extLst>
            <a:ext uri="{FF2B5EF4-FFF2-40B4-BE49-F238E27FC236}">
              <a16:creationId xmlns:a16="http://schemas.microsoft.com/office/drawing/2014/main" id="{80FA0A86-2AB8-414C-A43B-53DB1C8C4ECE}"/>
            </a:ext>
          </a:extLst>
        </xdr:cNvPr>
        <xdr:cNvSpPr txBox="1"/>
      </xdr:nvSpPr>
      <xdr:spPr>
        <a:xfrm>
          <a:off x="0" y="0"/>
          <a:ext cx="12700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Table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1270000</xdr:colOff>
      <xdr:row>1</xdr:row>
      <xdr:rowOff>25400</xdr:rowOff>
    </xdr:to>
    <xdr:sp macro="" textlink="">
      <xdr:nvSpPr>
        <xdr:cNvPr id="4" name="TextBox 3">
          <a:extLst>
            <a:ext uri="{FF2B5EF4-FFF2-40B4-BE49-F238E27FC236}">
              <a16:creationId xmlns:a16="http://schemas.microsoft.com/office/drawing/2014/main" id="{0822E9FE-8417-184E-91D7-9CE3A0E06249}"/>
            </a:ext>
          </a:extLst>
        </xdr:cNvPr>
        <xdr:cNvSpPr txBox="1"/>
      </xdr:nvSpPr>
      <xdr:spPr>
        <a:xfrm>
          <a:off x="36652200" y="0"/>
          <a:ext cx="12700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Table 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1270000</xdr:colOff>
      <xdr:row>1</xdr:row>
      <xdr:rowOff>25400</xdr:rowOff>
    </xdr:to>
    <xdr:sp macro="" textlink="">
      <xdr:nvSpPr>
        <xdr:cNvPr id="3" name="TextBox 2">
          <a:extLst>
            <a:ext uri="{FF2B5EF4-FFF2-40B4-BE49-F238E27FC236}">
              <a16:creationId xmlns:a16="http://schemas.microsoft.com/office/drawing/2014/main" id="{F0B1A79F-02DF-DF4F-932E-027241182887}"/>
            </a:ext>
          </a:extLst>
        </xdr:cNvPr>
        <xdr:cNvSpPr txBox="1"/>
      </xdr:nvSpPr>
      <xdr:spPr>
        <a:xfrm>
          <a:off x="49110900" y="0"/>
          <a:ext cx="12700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Table 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1270000</xdr:colOff>
      <xdr:row>1</xdr:row>
      <xdr:rowOff>25400</xdr:rowOff>
    </xdr:to>
    <xdr:sp macro="" textlink="">
      <xdr:nvSpPr>
        <xdr:cNvPr id="2" name="TextBox 1">
          <a:extLst>
            <a:ext uri="{FF2B5EF4-FFF2-40B4-BE49-F238E27FC236}">
              <a16:creationId xmlns:a16="http://schemas.microsoft.com/office/drawing/2014/main" id="{398B092D-716C-B049-B33A-17B59A003DC9}"/>
            </a:ext>
          </a:extLst>
        </xdr:cNvPr>
        <xdr:cNvSpPr txBox="1"/>
      </xdr:nvSpPr>
      <xdr:spPr>
        <a:xfrm>
          <a:off x="61569600" y="0"/>
          <a:ext cx="12700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Table 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1270000</xdr:colOff>
      <xdr:row>1</xdr:row>
      <xdr:rowOff>25400</xdr:rowOff>
    </xdr:to>
    <xdr:sp macro="" textlink="">
      <xdr:nvSpPr>
        <xdr:cNvPr id="6" name="TextBox 5">
          <a:extLst>
            <a:ext uri="{FF2B5EF4-FFF2-40B4-BE49-F238E27FC236}">
              <a16:creationId xmlns:a16="http://schemas.microsoft.com/office/drawing/2014/main" id="{A78B48AF-82FD-CD49-8323-1663EDDDBF51}"/>
            </a:ext>
          </a:extLst>
        </xdr:cNvPr>
        <xdr:cNvSpPr txBox="1"/>
      </xdr:nvSpPr>
      <xdr:spPr>
        <a:xfrm>
          <a:off x="12179300" y="0"/>
          <a:ext cx="12700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Table 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1270000</xdr:colOff>
      <xdr:row>1</xdr:row>
      <xdr:rowOff>25400</xdr:rowOff>
    </xdr:to>
    <xdr:sp macro="" textlink="">
      <xdr:nvSpPr>
        <xdr:cNvPr id="5" name="TextBox 4">
          <a:extLst>
            <a:ext uri="{FF2B5EF4-FFF2-40B4-BE49-F238E27FC236}">
              <a16:creationId xmlns:a16="http://schemas.microsoft.com/office/drawing/2014/main" id="{4F2175D6-9E26-FA45-9FB0-702387850C52}"/>
            </a:ext>
          </a:extLst>
        </xdr:cNvPr>
        <xdr:cNvSpPr txBox="1"/>
      </xdr:nvSpPr>
      <xdr:spPr>
        <a:xfrm>
          <a:off x="24358600" y="0"/>
          <a:ext cx="12700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Table 6</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sk%20models%201-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luded"/>
      <sheetName val="Excluded"/>
      <sheetName val="12-2019 Exclusions"/>
      <sheetName val="All Calculations"/>
      <sheetName val="Data Output"/>
      <sheetName val="Data Output (1yr)"/>
      <sheetName val="Preop Only Data Output"/>
      <sheetName val="Preop Only Data Output (1 yr)"/>
      <sheetName val="On-Off Pump Data Output"/>
      <sheetName val="On-Off Pump Data Output (1 yr)"/>
      <sheetName val="Time Data  (1yr)"/>
      <sheetName val="Tables for Paper"/>
      <sheetName val="Time Frequency Calculations"/>
      <sheetName val="Risk factors"/>
    </sheetNames>
    <sheetDataSet>
      <sheetData sheetId="0">
        <row r="2">
          <cell r="BG2" t="str">
            <v>12 Cerebrovascular accident (CVA)</v>
          </cell>
          <cell r="BH2" t="str">
            <v>28 Cardiopulmonary bypass time</v>
          </cell>
          <cell r="BI2" t="str">
            <v>37 Previous PTCA</v>
          </cell>
          <cell r="BJ2" t="str">
            <v xml:space="preserve">999 Postoperative atrial fibrillation </v>
          </cell>
        </row>
        <row r="3">
          <cell r="BG3" t="str">
            <v>01 Age</v>
          </cell>
          <cell r="BH3" t="str">
            <v>02 Sex</v>
          </cell>
          <cell r="BI3" t="str">
            <v>06 Ejection fraction</v>
          </cell>
          <cell r="BJ3" t="str">
            <v>17 Heart failure (preoperative symptoms or treatment)</v>
          </cell>
          <cell r="BK3" t="str">
            <v>999 Mechanical ventilation &gt;12 h</v>
          </cell>
          <cell r="BL3" t="str">
            <v>999 Postoperative pneumonia</v>
          </cell>
          <cell r="BM3" t="str">
            <v>999 Postoperative stroke</v>
          </cell>
          <cell r="BN3" t="str">
            <v>999 Prolonged inotropic support (&gt;12 hours)</v>
          </cell>
        </row>
        <row r="4">
          <cell r="BG4" t="str">
            <v>01 Age</v>
          </cell>
          <cell r="BH4" t="str">
            <v>02 Sex</v>
          </cell>
          <cell r="BI4" t="str">
            <v xml:space="preserve">03 Morbid obesity </v>
          </cell>
          <cell r="BJ4" t="str">
            <v>04 Diabetes mellitus</v>
          </cell>
          <cell r="BK4" t="str">
            <v>05 Dialysis dependency</v>
          </cell>
          <cell r="BL4" t="str">
            <v xml:space="preserve">05 Renal failure </v>
          </cell>
          <cell r="BM4" t="str">
            <v>06 Ejection fraction</v>
          </cell>
          <cell r="BN4" t="str">
            <v>08 Asthma</v>
          </cell>
          <cell r="BO4" t="str">
            <v>08 COPD</v>
          </cell>
          <cell r="BP4" t="str">
            <v xml:space="preserve">09 Pulmonary hypertension </v>
          </cell>
          <cell r="BQ4" t="str">
            <v xml:space="preserve">11 Reoperation </v>
          </cell>
          <cell r="BR4" t="str">
            <v xml:space="preserve">11 Second or subsequent cardiac reoperation </v>
          </cell>
          <cell r="BS4" t="str">
            <v xml:space="preserve">12 Bilateral carotid disease </v>
          </cell>
          <cell r="BT4" t="str">
            <v>12 Neurologic disorder</v>
          </cell>
          <cell r="BU4" t="str">
            <v xml:space="preserve">12 Unilateral carotid disease </v>
          </cell>
          <cell r="BV4" t="str">
            <v xml:space="preserve">13 Peripheral vascular disease </v>
          </cell>
          <cell r="BW4" t="str">
            <v xml:space="preserve">16b Acute transmural MI </v>
          </cell>
          <cell r="BX4" t="str">
            <v>17 Congestive heart failure</v>
          </cell>
          <cell r="BY4" t="str">
            <v xml:space="preserve">20 Acute mitral-valve regurgitation </v>
          </cell>
          <cell r="BZ4" t="str">
            <v>21 Hypertension</v>
          </cell>
          <cell r="CA4" t="str">
            <v xml:space="preserve">23 Preoperative intraaortic balloon counterpulsation </v>
          </cell>
          <cell r="CB4" t="str">
            <v xml:space="preserve">26 Cirrhosis </v>
          </cell>
          <cell r="CC4" t="str">
            <v>27 Left main disease</v>
          </cell>
          <cell r="CD4" t="str">
            <v xml:space="preserve">29 Cardiomegaly </v>
          </cell>
          <cell r="CE4" t="str">
            <v>30 Cardiogenic shock</v>
          </cell>
          <cell r="CF4" t="str">
            <v>31 Active acquired immunodeficiency syndrome</v>
          </cell>
          <cell r="CG4" t="str">
            <v xml:space="preserve">35 Active, untreated endocarditis </v>
          </cell>
          <cell r="CH4" t="str">
            <v>35 Endocarditis, treated</v>
          </cell>
          <cell r="CI4" t="str">
            <v xml:space="preserve">36 Abdominal aortic aneurysm present </v>
          </cell>
          <cell r="CJ4" t="str">
            <v xml:space="preserve">37a Failed percutaneous transluminal angioplasty or cardiac catheterization </v>
          </cell>
          <cell r="CK4" t="str">
            <v>39a Pacemaker dependency</v>
          </cell>
          <cell r="CL4" t="str">
            <v xml:space="preserve">39c Ventricular tachycardia or fibrillation </v>
          </cell>
          <cell r="CM4" t="str">
            <v xml:space="preserve">41 Acute aortic regurgitation (endocarditis) </v>
          </cell>
          <cell r="CN4" t="str">
            <v xml:space="preserve">41 Aortic-valve replacement </v>
          </cell>
          <cell r="CO4" t="str">
            <v xml:space="preserve">41 Left-ventricular aneurysm to be resected </v>
          </cell>
          <cell r="CP4" t="str">
            <v xml:space="preserve">41 Mitral-valve replacement </v>
          </cell>
          <cell r="CQ4" t="str">
            <v xml:space="preserve">41 Tricuspid-valve replacement </v>
          </cell>
          <cell r="CR4" t="str">
            <v xml:space="preserve">44b Blood products refused </v>
          </cell>
          <cell r="CS4" t="str">
            <v>46 Intubated</v>
          </cell>
          <cell r="CT4" t="str">
            <v xml:space="preserve">47 Aortocoronary bypass added to valve procedure </v>
          </cell>
          <cell r="CU4" t="str">
            <v xml:space="preserve">52 Active neoplasm </v>
          </cell>
          <cell r="CV4" t="str">
            <v>52 Cold agglutinins</v>
          </cell>
          <cell r="CW4" t="str">
            <v xml:space="preserve">52 Ideopathic thrombogenic purpura </v>
          </cell>
          <cell r="CX4" t="str">
            <v>52 Substance abuse</v>
          </cell>
        </row>
        <row r="5">
          <cell r="BG5" t="str">
            <v>01 Age</v>
          </cell>
          <cell r="BH5" t="str">
            <v>02 Sex</v>
          </cell>
          <cell r="BI5" t="str">
            <v>03 Morbid obesity</v>
          </cell>
          <cell r="BJ5" t="str">
            <v>04 Diabetes</v>
          </cell>
          <cell r="BK5" t="str">
            <v>05 Renail failure (dialysis)</v>
          </cell>
          <cell r="BL5" t="str">
            <v>06 Ejection fraction</v>
          </cell>
          <cell r="BM5" t="str">
            <v>08 Asthma</v>
          </cell>
          <cell r="BN5" t="str">
            <v>08 COPD, severe</v>
          </cell>
          <cell r="BO5" t="str">
            <v>09 Pulmonary hypertension (mean pressure &gt;30)</v>
          </cell>
          <cell r="BP5" t="str">
            <v>11 Reoperation</v>
          </cell>
          <cell r="BQ5" t="str">
            <v>12 Corotid disease (bilateral of 100% unilateral occlusion)</v>
          </cell>
          <cell r="BR5" t="str">
            <v>12 Severe neurologic disorder (healed CVA, paraplegia, muscular dystrophy, hmiparesis)</v>
          </cell>
          <cell r="BS5" t="str">
            <v>16 Transmural acute MI within 48 hr</v>
          </cell>
          <cell r="BT5" t="str">
            <v>17 Congestive heart failure</v>
          </cell>
          <cell r="BU5" t="str">
            <v>21 Hypertension</v>
          </cell>
          <cell r="BV5" t="str">
            <v>23 Preoperative IABP</v>
          </cell>
          <cell r="BW5" t="str">
            <v>26 Cirrhosis</v>
          </cell>
          <cell r="BX5" t="str">
            <v>27 Left-main disease</v>
          </cell>
          <cell r="BY5" t="str">
            <v>30 Cardiogenic shock (urinary output &lt;10 cc/hr)</v>
          </cell>
          <cell r="BZ5" t="str">
            <v>35 Endocarditis, active</v>
          </cell>
          <cell r="CA5" t="str">
            <v>35 Endocarditis, treated</v>
          </cell>
          <cell r="CB5" t="str">
            <v>36 Abdominal aortic aneurysm</v>
          </cell>
          <cell r="CC5" t="str">
            <v>37a PTCA or catheization failure</v>
          </cell>
          <cell r="CD5" t="str">
            <v>39a Pacemaker dependency</v>
          </cell>
          <cell r="CE5" t="str">
            <v>39c Ventricular tachycardia, cventricular fibrillation, aborted sudden deat</v>
          </cell>
          <cell r="CF5" t="str">
            <v>41 LV aneurysm resected</v>
          </cell>
          <cell r="CG5" t="str">
            <v>41 One valve, aortic</v>
          </cell>
          <cell r="CH5" t="str">
            <v>41 One valve, mitral</v>
          </cell>
          <cell r="CI5" t="str">
            <v>41 One valve, tricuspid: procedure proposed</v>
          </cell>
          <cell r="CJ5" t="str">
            <v>41 Ventricular septal defect, acute</v>
          </cell>
          <cell r="CK5" t="str">
            <v>44b Blood products refused</v>
          </cell>
          <cell r="CL5" t="str">
            <v>46 Endotracheal tube, preoperative</v>
          </cell>
          <cell r="CM5" t="str">
            <v>47 Valve + ACB</v>
          </cell>
          <cell r="CN5" t="str">
            <v>52 Idiopathic thrombocyopenic purpura</v>
          </cell>
          <cell r="CO5" t="str">
            <v>52 Substance abuse</v>
          </cell>
        </row>
        <row r="6">
          <cell r="BG6" t="str">
            <v>01 Age</v>
          </cell>
          <cell r="BH6" t="str">
            <v>02 Sex (female)</v>
          </cell>
          <cell r="BI6" t="str">
            <v xml:space="preserve">05 Dialysis </v>
          </cell>
          <cell r="BJ6" t="str">
            <v xml:space="preserve">05 eGFR </v>
          </cell>
          <cell r="BK6" t="str">
            <v>06 Ejection fraction</v>
          </cell>
          <cell r="BL6" t="str">
            <v>07 Urgency / Status</v>
          </cell>
          <cell r="BM6" t="str">
            <v>11 Previous cardiac surgery</v>
          </cell>
          <cell r="BN6" t="str">
            <v>13 Peripheral vascular disease</v>
          </cell>
          <cell r="BO6" t="str">
            <v>14 NYHA class</v>
          </cell>
          <cell r="BP6" t="str">
            <v>16 Previous MI</v>
          </cell>
          <cell r="BQ6" t="str">
            <v>23a Inotrope administration</v>
          </cell>
          <cell r="BR6" t="str">
            <v>24 IV nitrates administration</v>
          </cell>
          <cell r="BS6" t="str">
            <v>30 Cardiogenic shock</v>
          </cell>
          <cell r="BT6" t="str">
            <v>42 Anticoagulant medication</v>
          </cell>
        </row>
        <row r="7">
          <cell r="BG7" t="str">
            <v>02 Sex</v>
          </cell>
          <cell r="BH7" t="str">
            <v>05 Renal failure (creatinine clearance)</v>
          </cell>
          <cell r="BI7" t="str">
            <v>16 Previous MI</v>
          </cell>
          <cell r="BJ7" t="str">
            <v>18 Number of diseased vessels</v>
          </cell>
          <cell r="BK7" t="str">
            <v>27 Left main stenosis</v>
          </cell>
          <cell r="BL7" t="str">
            <v>14 NYHA functional class</v>
          </cell>
        </row>
        <row r="8">
          <cell r="BG8" t="str">
            <v>04 Diabetes mellitus</v>
          </cell>
          <cell r="BH8" t="str">
            <v>05 Renal dysfunction</v>
          </cell>
          <cell r="BI8" t="str">
            <v>12 Cerebrovascular disease</v>
          </cell>
          <cell r="BJ8" t="str">
            <v>13 Intermittent claudication</v>
          </cell>
          <cell r="BK8" t="str">
            <v>17 Congestive heart failure</v>
          </cell>
        </row>
        <row r="9">
          <cell r="BG9" t="str">
            <v>01 Age</v>
          </cell>
          <cell r="BH9" t="str">
            <v xml:space="preserve">02 Sex </v>
          </cell>
          <cell r="BI9" t="str">
            <v>04 Diabetes</v>
          </cell>
          <cell r="BJ9" t="str">
            <v>05 Renal (history of 05 Renal disease, dialysis)</v>
          </cell>
          <cell r="BK9" t="str">
            <v>06 Ejection fraction</v>
          </cell>
          <cell r="BL9" t="str">
            <v>07 Urgency / Status</v>
          </cell>
          <cell r="BM9" t="str">
            <v>08 Asthma</v>
          </cell>
          <cell r="BN9" t="str">
            <v>08 COPD</v>
          </cell>
          <cell r="BO9" t="str">
            <v>08 Emphysema</v>
          </cell>
          <cell r="BP9" t="str">
            <v>11 Reoperation</v>
          </cell>
          <cell r="BQ9" t="str">
            <v>12 Cerebral (no, TIA, CVA)</v>
          </cell>
          <cell r="BR9" t="str">
            <v>13 Vascular disease</v>
          </cell>
          <cell r="BS9" t="str">
            <v>14a Dyspnoea</v>
          </cell>
          <cell r="BT9" t="str">
            <v>15a Angina</v>
          </cell>
          <cell r="BU9" t="str">
            <v>16 Last MI</v>
          </cell>
          <cell r="BV9" t="str">
            <v>21 Hypertension</v>
          </cell>
          <cell r="BW9" t="str">
            <v>23 Split</v>
          </cell>
          <cell r="BX9" t="str">
            <v>23a Split</v>
          </cell>
          <cell r="BY9" t="str">
            <v>25 Smoking</v>
          </cell>
          <cell r="BZ9" t="str">
            <v>27 Left main stem stenosis &gt; 50%</v>
          </cell>
          <cell r="CA9" t="str">
            <v>37 Last PTCA</v>
          </cell>
          <cell r="CB9" t="str">
            <v>46 Split</v>
          </cell>
          <cell r="CC9" t="str">
            <v>777 Pre-op support (IABP, ventilation, inotropes)</v>
          </cell>
        </row>
        <row r="10">
          <cell r="BG10" t="str">
            <v>01 Age</v>
          </cell>
          <cell r="BH10" t="str">
            <v>02 Sex</v>
          </cell>
          <cell r="BI10" t="str">
            <v>04 Diabetes</v>
          </cell>
          <cell r="BJ10" t="str">
            <v>05 Creatinine</v>
          </cell>
          <cell r="BK10" t="str">
            <v xml:space="preserve">05 Renal failure </v>
          </cell>
          <cell r="BL10" t="str">
            <v>06 Ejection fraction</v>
          </cell>
          <cell r="BM10" t="str">
            <v>07 Urgency / status</v>
          </cell>
          <cell r="BN10" t="str">
            <v>07 Urgency / status</v>
          </cell>
          <cell r="BO10" t="str">
            <v>08 COPD</v>
          </cell>
          <cell r="BP10" t="str">
            <v>11 Prior CABG</v>
          </cell>
          <cell r="BQ10" t="str">
            <v>13 Peripheral vascular disease</v>
          </cell>
          <cell r="BR10" t="str">
            <v>16 MI within 7 days</v>
          </cell>
          <cell r="BS10" t="str">
            <v>18 Three vessel disease</v>
          </cell>
          <cell r="BT10" t="str">
            <v>27 Left main disease</v>
          </cell>
          <cell r="BU10" t="str">
            <v>51 Preoperative cTnT</v>
          </cell>
          <cell r="BV10" t="str">
            <v>51 Preoperative NT-Pro BNP</v>
          </cell>
          <cell r="BW10" t="str">
            <v>51a Preoperative blood glucose</v>
          </cell>
          <cell r="BX10" t="str">
            <v>51a Preoperative hs-CRP</v>
          </cell>
          <cell r="BY10" t="str">
            <v>51a White blood cell count &gt; 12,000</v>
          </cell>
        </row>
        <row r="11">
          <cell r="BG11" t="str">
            <v>01 Age</v>
          </cell>
          <cell r="BH11" t="str">
            <v>05 Preoperative BUN</v>
          </cell>
          <cell r="BI11" t="str">
            <v>14a Dyspnea at rest (similar to NYHA)</v>
          </cell>
          <cell r="BJ11" t="str">
            <v>16 Prior MI</v>
          </cell>
          <cell r="BK11" t="str">
            <v>37 Previous PCI</v>
          </cell>
          <cell r="BL11" t="str">
            <v>51a preoperative sodium</v>
          </cell>
        </row>
        <row r="12">
          <cell r="BG12" t="str">
            <v>01 Age</v>
          </cell>
          <cell r="BH12" t="str">
            <v>02 Sex</v>
          </cell>
          <cell r="BI12" t="str">
            <v>07 Urgency / Status</v>
          </cell>
          <cell r="BJ12" t="str">
            <v>15 Unstable angina</v>
          </cell>
          <cell r="BK12" t="str">
            <v>15c CCS class</v>
          </cell>
          <cell r="BL12" t="str">
            <v>23 Preoperative IABP</v>
          </cell>
          <cell r="BM12" t="str">
            <v>23a IV inotropic agents</v>
          </cell>
          <cell r="BN12" t="str">
            <v>24 Preop IV NTG</v>
          </cell>
          <cell r="BO12" t="str">
            <v>28 CPB time</v>
          </cell>
          <cell r="BP12" t="str">
            <v>30 Preop hypotension</v>
          </cell>
          <cell r="BQ12" t="str">
            <v>30a Preop cardiac arrest</v>
          </cell>
        </row>
        <row r="13">
          <cell r="BG13" t="str">
            <v>06 Ejection fraction</v>
          </cell>
          <cell r="BH13" t="str">
            <v>07 Urgency / status</v>
          </cell>
          <cell r="BI13" t="str">
            <v>09 Pulmonary hypertension</v>
          </cell>
          <cell r="BJ13" t="str">
            <v>13 Peripheral vascular disease</v>
          </cell>
          <cell r="BK13" t="str">
            <v>43 Critical preoperative state (unstable hemodynamics, shock, and/or ventricular arrhythmias)</v>
          </cell>
        </row>
        <row r="14">
          <cell r="BG14" t="str">
            <v>01 Age</v>
          </cell>
          <cell r="BH14" t="str">
            <v>03 BSA</v>
          </cell>
          <cell r="BI14" t="str">
            <v>16 Prior MI (timing)</v>
          </cell>
          <cell r="BJ14" t="str">
            <v>17 Left ventricular failure</v>
          </cell>
          <cell r="BK14" t="str">
            <v>18a Extensive distal coronary artery disease</v>
          </cell>
        </row>
        <row r="15">
          <cell r="BG15" t="str">
            <v>04 Diabetes mellitus</v>
          </cell>
          <cell r="BH15" t="str">
            <v>05 Renal insufficiency (creatinine)</v>
          </cell>
          <cell r="BI15" t="str">
            <v>08 COPD</v>
          </cell>
          <cell r="BJ15" t="str">
            <v>11 Reoperation</v>
          </cell>
          <cell r="BK15" t="str">
            <v>13 Peripheral vascular disease</v>
          </cell>
          <cell r="BL15" t="str">
            <v>15 Split</v>
          </cell>
          <cell r="BM15" t="str">
            <v>17 Heart failure with pulmonary or peripheral edema</v>
          </cell>
          <cell r="BN15" t="str">
            <v>18a Bypass of diffuse or heavily calcified vessels</v>
          </cell>
          <cell r="BO15" t="str">
            <v>21 Hypertension</v>
          </cell>
          <cell r="BP15" t="str">
            <v>23 Preoperative IABP</v>
          </cell>
          <cell r="BQ15" t="str">
            <v>24 Split</v>
          </cell>
          <cell r="BR15" t="str">
            <v>41 left ventricular aneurysmectomy</v>
          </cell>
          <cell r="BS15" t="str">
            <v>41 Repair of ventricular septal defect after myocardial infarction</v>
          </cell>
          <cell r="BT15" t="str">
            <v>42 Split</v>
          </cell>
          <cell r="BU15" t="str">
            <v>47 Concurrent valve surgery</v>
          </cell>
          <cell r="BV15" t="str">
            <v>777 Unstable angina treated with intravenous heparin or nitroglycerin</v>
          </cell>
          <cell r="BW15" t="str">
            <v>Clinician judgement</v>
          </cell>
        </row>
        <row r="16">
          <cell r="BG16" t="str">
            <v>01 Age</v>
          </cell>
          <cell r="BH16" t="str">
            <v>02 Sex (female)</v>
          </cell>
          <cell r="BI16" t="str">
            <v>03 BMI</v>
          </cell>
          <cell r="BJ16" t="str">
            <v>04 Diabetes</v>
          </cell>
          <cell r="BK16" t="str">
            <v>05 Dialysis or creatinine &gt;2</v>
          </cell>
          <cell r="BL16" t="str">
            <v>06 EF&lt;40%</v>
          </cell>
          <cell r="BM16" t="str">
            <v>07 Urgency / Status</v>
          </cell>
          <cell r="BN16" t="str">
            <v>08 COPD</v>
          </cell>
          <cell r="BO16" t="str">
            <v>11 Prior CABG</v>
          </cell>
          <cell r="BP16" t="str">
            <v>13 PVD</v>
          </cell>
        </row>
        <row r="17">
          <cell r="BG17" t="str">
            <v>11 Reoperation</v>
          </cell>
          <cell r="BH17" t="str">
            <v>16 Previous MI</v>
          </cell>
          <cell r="BI17" t="str">
            <v>21 Hypertension</v>
          </cell>
          <cell r="BJ17" t="str">
            <v>30a Need for CPR</v>
          </cell>
        </row>
        <row r="18">
          <cell r="BG18" t="str">
            <v>01 Age</v>
          </cell>
          <cell r="BH18" t="str">
            <v>02 Sex</v>
          </cell>
          <cell r="BI18" t="str">
            <v>05 Renal failure</v>
          </cell>
          <cell r="BJ18" t="str">
            <v>06 Ejection fraction</v>
          </cell>
          <cell r="BK18" t="str">
            <v>11 Reoperation</v>
          </cell>
          <cell r="BL18" t="str">
            <v>12 CVA</v>
          </cell>
          <cell r="BM18" t="str">
            <v>16 Prior MI (timing)</v>
          </cell>
          <cell r="BN18" t="str">
            <v>18a Coronary disease</v>
          </cell>
          <cell r="BO18" t="str">
            <v>27 Left main disease</v>
          </cell>
          <cell r="BP18" t="str">
            <v>29 Cardiomegaly</v>
          </cell>
          <cell r="BQ18" t="str">
            <v>30 Cardiogenic shock</v>
          </cell>
          <cell r="BR18" t="str">
            <v>37a PTCA emergency</v>
          </cell>
          <cell r="BS18" t="str">
            <v>42 Antiplatelet therapy</v>
          </cell>
        </row>
        <row r="19">
          <cell r="BG19" t="str">
            <v>01 Age</v>
          </cell>
          <cell r="BH19" t="str">
            <v>02 Sex</v>
          </cell>
          <cell r="BI19" t="str">
            <v>05 Creatinine clearance</v>
          </cell>
          <cell r="BJ19" t="str">
            <v>06 Ejection fraction</v>
          </cell>
          <cell r="BK19" t="str">
            <v>08 Chronic obstructive pulmonary disease</v>
          </cell>
          <cell r="BL19" t="str">
            <v>13 Peripheral vascular disease</v>
          </cell>
          <cell r="BM19" t="str">
            <v>17 Unprotected left main coronary artery disease</v>
          </cell>
          <cell r="BN19" t="str">
            <v>18a Anatomical SYNTAX score</v>
          </cell>
        </row>
        <row r="20">
          <cell r="BG20" t="str">
            <v>01 Age</v>
          </cell>
          <cell r="BH20" t="str">
            <v>23 Preoperative IABP</v>
          </cell>
          <cell r="BI20" t="str">
            <v>51 Preoperative cardiac troponin levels</v>
          </cell>
        </row>
        <row r="21">
          <cell r="BG21" t="str">
            <v>01 Age</v>
          </cell>
          <cell r="BH21" t="str">
            <v>05 Chronic renal failure (creatinine or dialysis)</v>
          </cell>
          <cell r="BI21" t="str">
            <v>06 Ejection fraction</v>
          </cell>
          <cell r="BJ21" t="str">
            <v>08 COPD</v>
          </cell>
          <cell r="BK21" t="str">
            <v>11 Reoperation</v>
          </cell>
          <cell r="BL21" t="str">
            <v>13 Lower limb arterial disease</v>
          </cell>
          <cell r="BM21" t="str">
            <v>15 Unstable angina</v>
          </cell>
          <cell r="BN21" t="str">
            <v>16 MI during the last 48 h</v>
          </cell>
          <cell r="BO21" t="str">
            <v>19a CABG with only venous grafts</v>
          </cell>
          <cell r="BP21" t="str">
            <v>39c Ventricular tachycardia or fibrillation</v>
          </cell>
          <cell r="BQ21" t="str">
            <v>41 Aortic dissection</v>
          </cell>
          <cell r="BR21" t="str">
            <v>41 Cardiac transplantation</v>
          </cell>
          <cell r="BS21" t="str">
            <v>41 Post MI septal defect</v>
          </cell>
          <cell r="BT21" t="str">
            <v>41 Pulmonary artery embolectomy</v>
          </cell>
          <cell r="BU21" t="str">
            <v>41 Tricuspid surgery</v>
          </cell>
          <cell r="BV21" t="str">
            <v>46 Preoperative intubation</v>
          </cell>
          <cell r="BW21" t="str">
            <v>47 Valve surgery and CABG</v>
          </cell>
          <cell r="BX21" t="str">
            <v>Cardiac insufficiency (from modified Parsonnet score)</v>
          </cell>
        </row>
        <row r="22">
          <cell r="BG22" t="str">
            <v>08 Split</v>
          </cell>
          <cell r="BH22" t="str">
            <v>12 Split</v>
          </cell>
          <cell r="BI22" t="str">
            <v>13 Split</v>
          </cell>
          <cell r="BJ22" t="str">
            <v>17a Pulmonary rales on auscultation</v>
          </cell>
          <cell r="BK22" t="str">
            <v>21 Split</v>
          </cell>
          <cell r="BL22" t="str">
            <v>25 History of current cigarette smoking</v>
          </cell>
          <cell r="BM22" t="str">
            <v>27 Left main stenosis with a left-dominant circulation</v>
          </cell>
          <cell r="BN22" t="str">
            <v>4 Split</v>
          </cell>
          <cell r="BO22" t="str">
            <v>777 Presence of one or more associated medical diseases (Diabetes mellitus, Cerebrovascular disease, Peripheral vascular disease, Hypertension, or Chronic pulmonary disease)</v>
          </cell>
        </row>
        <row r="23">
          <cell r="BG23" t="str">
            <v>01 Age</v>
          </cell>
          <cell r="BH23" t="str">
            <v>02 Sex</v>
          </cell>
          <cell r="BI23" t="str">
            <v>04 Diabetes mellitus</v>
          </cell>
          <cell r="BJ23" t="str">
            <v>07 Urgency / status</v>
          </cell>
          <cell r="BK23" t="str">
            <v>12 Carotid disease</v>
          </cell>
          <cell r="BL23" t="str">
            <v>16 Recent MI</v>
          </cell>
          <cell r="BM23" t="str">
            <v>17 Angiography cut-off  (LAD / Left main / Diagonal)</v>
          </cell>
          <cell r="BN23" t="str">
            <v>21 Hypertension</v>
          </cell>
          <cell r="BO23" t="str">
            <v>41 Postinfarction septal rupture</v>
          </cell>
          <cell r="BP23" t="str">
            <v>43 Critical situation</v>
          </cell>
          <cell r="BQ23" t="str">
            <v>47 Concomitant valve surgery</v>
          </cell>
          <cell r="BR23" t="str">
            <v>52 Other organ disease</v>
          </cell>
          <cell r="BS23" t="str">
            <v>55 Education level / literacy</v>
          </cell>
        </row>
        <row r="24">
          <cell r="BG24" t="str">
            <v>01 Age</v>
          </cell>
          <cell r="BH24" t="str">
            <v>02 Sex</v>
          </cell>
          <cell r="BI24" t="str">
            <v>04 Diabetes mellitus</v>
          </cell>
          <cell r="BJ24" t="str">
            <v>07 Urgency / status</v>
          </cell>
          <cell r="BK24" t="str">
            <v>12 Carotid disease</v>
          </cell>
          <cell r="BL24" t="str">
            <v>15 Unstable angina</v>
          </cell>
          <cell r="BM24" t="str">
            <v>16 Recent MI</v>
          </cell>
          <cell r="BN24" t="str">
            <v>17 Angiography cut-off  LAD</v>
          </cell>
          <cell r="BO24" t="str">
            <v>37a Catheterization laboratory complication</v>
          </cell>
          <cell r="BP24" t="str">
            <v>41 Aortic surgery</v>
          </cell>
          <cell r="BQ24" t="str">
            <v>41 Postinfarction septal rupture</v>
          </cell>
          <cell r="BR24" t="str">
            <v>47 Concomitant valve surgery</v>
          </cell>
          <cell r="BS24" t="str">
            <v>55 Education level / literacy</v>
          </cell>
        </row>
        <row r="25">
          <cell r="BG25" t="str">
            <v>01 Age</v>
          </cell>
          <cell r="BH25" t="str">
            <v>07 Urgency / status</v>
          </cell>
          <cell r="BI25" t="str">
            <v>12 Carotid disease</v>
          </cell>
          <cell r="BJ25" t="str">
            <v>13 Previous vascular surgery</v>
          </cell>
          <cell r="BK25" t="str">
            <v>17 Angiography cut-off  LAD</v>
          </cell>
          <cell r="BL25" t="str">
            <v>37a Catheterization laboratory complication</v>
          </cell>
          <cell r="BM25" t="str">
            <v>41 Postinfarction septal rupture</v>
          </cell>
          <cell r="BN25" t="str">
            <v>47 Concomitant valve surgery</v>
          </cell>
        </row>
        <row r="26">
          <cell r="BG26" t="str">
            <v>01 Age</v>
          </cell>
          <cell r="BH26" t="str">
            <v>02 Sex</v>
          </cell>
          <cell r="BI26" t="str">
            <v>07 Urgency / status (referral from the emergency room)</v>
          </cell>
          <cell r="BJ26" t="str">
            <v>48 Higher comorbidity index (Deyo index)</v>
          </cell>
        </row>
        <row r="27">
          <cell r="BG27" t="str">
            <v>01 Age</v>
          </cell>
          <cell r="BH27" t="str">
            <v>07 Urgency / Status</v>
          </cell>
          <cell r="BI27" t="str">
            <v>08 COPD</v>
          </cell>
          <cell r="BJ27" t="str">
            <v>11 Prior cardiac operation</v>
          </cell>
          <cell r="BK27" t="str">
            <v>12 Cerebrovascular disease</v>
          </cell>
          <cell r="BL27" t="str">
            <v>13 Peripheral vascular disease</v>
          </cell>
          <cell r="BM27" t="str">
            <v>14 NYHA class</v>
          </cell>
          <cell r="BN27" t="str">
            <v>15 Unstable angina</v>
          </cell>
          <cell r="BO27" t="str">
            <v>17a Pulmonary rales</v>
          </cell>
          <cell r="BP27" t="str">
            <v>17b Diuretic use</v>
          </cell>
          <cell r="BQ27" t="str">
            <v>23 Preoperative IABP</v>
          </cell>
          <cell r="BR27" t="str">
            <v>24 IV nitroglycerin</v>
          </cell>
        </row>
        <row r="28">
          <cell r="BG28" t="str">
            <v>01 Age</v>
          </cell>
          <cell r="BH28" t="str">
            <v>02 Sex</v>
          </cell>
          <cell r="BI28" t="str">
            <v>05 Renal failure (creatinine or dialysis)</v>
          </cell>
          <cell r="BJ28" t="str">
            <v>06 Ejection fraction</v>
          </cell>
          <cell r="BK28" t="str">
            <v>13 Peripheral vascular disease</v>
          </cell>
          <cell r="BL28" t="str">
            <v>16 Previous MI and timing thereof</v>
          </cell>
          <cell r="BM28" t="str">
            <v>30 Hemodynamic instability</v>
          </cell>
        </row>
        <row r="29">
          <cell r="BG29" t="str">
            <v> 17 &gt;90% narrowing of left main trunk</v>
          </cell>
          <cell r="BH29" t="str">
            <v>01 Age</v>
          </cell>
          <cell r="BI29" t="str">
            <v>02 Sex</v>
          </cell>
          <cell r="BJ29" t="str">
            <v>04 Diabetes</v>
          </cell>
          <cell r="BK29" t="str">
            <v>05 Dialysis dependent</v>
          </cell>
          <cell r="BL29" t="str">
            <v>06 Ejection fraction</v>
          </cell>
          <cell r="BM29" t="str">
            <v>11 Number of reoperations </v>
          </cell>
          <cell r="BN29" t="str">
            <v>15 Unstable angina</v>
          </cell>
          <cell r="BO29" t="str">
            <v>16 Previous MI in last 07 days</v>
          </cell>
          <cell r="BP29" t="str">
            <v>17 Congestive heart failure</v>
          </cell>
          <cell r="BQ29" t="str">
            <v>41 Other operation  (not coronary artery bypass graft or valve; model is for any cardiac surgery)</v>
          </cell>
          <cell r="BR29" t="str">
            <v>41 Valve operation (this model is for any cardiac surgery)</v>
          </cell>
          <cell r="BS29" t="str">
            <v>43a Disaster (acutes structural defect, renal failure, cardiogenic shock, gunshot)</v>
          </cell>
        </row>
        <row r="30">
          <cell r="BG30" t="str">
            <v>01 Age</v>
          </cell>
          <cell r="BH30" t="str">
            <v>02 Sex</v>
          </cell>
          <cell r="BI30" t="str">
            <v>03 Morbid obesity</v>
          </cell>
          <cell r="BJ30" t="str">
            <v>04 Diabetes</v>
          </cell>
          <cell r="BK30" t="str">
            <v>06 Ejection fraction</v>
          </cell>
          <cell r="BL30" t="str">
            <v>08 COPD</v>
          </cell>
          <cell r="BM30" t="str">
            <v xml:space="preserve">11 Other, previous open heart operation </v>
          </cell>
          <cell r="BN30" t="str">
            <v xml:space="preserve">15 Reversible ischemia, unstable angina </v>
          </cell>
          <cell r="BO30" t="str">
            <v>16 Previous MI within 07 days</v>
          </cell>
          <cell r="BP30" t="str">
            <v xml:space="preserve">17 Congestive heart failure </v>
          </cell>
          <cell r="BQ30" t="str">
            <v>17 Coronary disease, left main stenosis &gt;90%</v>
          </cell>
          <cell r="BR30" t="str">
            <v xml:space="preserve">23 Preoperative intra-aortic balloon pump </v>
          </cell>
          <cell r="BS30" t="str">
            <v>43a Disaster (acute structural defect, renal failure, or cardiogenic shock)</v>
          </cell>
        </row>
        <row r="31">
          <cell r="BG31" t="str">
            <v>01 Age: No. of years &gt;065</v>
          </cell>
          <cell r="BH31" t="str">
            <v>02 Sex</v>
          </cell>
          <cell r="BI31" t="str">
            <v>04 Diabetes</v>
          </cell>
          <cell r="BJ31" t="str">
            <v>06 Ejection fraction</v>
          </cell>
          <cell r="BK31" t="str">
            <v>11 Previous open heart procedures</v>
          </cell>
          <cell r="BL31" t="str">
            <v>13 Peripheral vascular disease</v>
          </cell>
          <cell r="BM31" t="str">
            <v>18 Multivessel disease</v>
          </cell>
          <cell r="BN31" t="str">
            <v>30 Hemodynamic instability</v>
          </cell>
          <cell r="BO31" t="str">
            <v>37b Stent thrombosis</v>
          </cell>
        </row>
        <row r="32">
          <cell r="BG32" t="str">
            <v>01 Age: No. of years &gt;065</v>
          </cell>
          <cell r="BH32" t="str">
            <v>02 Sex</v>
          </cell>
          <cell r="BI32" t="str">
            <v>04 Diabetes</v>
          </cell>
          <cell r="BJ32" t="str">
            <v>06 Ejection fraction</v>
          </cell>
          <cell r="BK32" t="str">
            <v>11 Previous open heart procedures</v>
          </cell>
          <cell r="BL32" t="str">
            <v>13 Peripheral vascular disease</v>
          </cell>
          <cell r="BM32" t="str">
            <v>18 Multivessel disease</v>
          </cell>
          <cell r="BN32" t="str">
            <v>30 Hemodynamic instability</v>
          </cell>
          <cell r="BO32" t="str">
            <v>37b Stent thrombosis</v>
          </cell>
          <cell r="BP32" t="str">
            <v>42b Prothrombin time &lt;11 s</v>
          </cell>
          <cell r="BQ32" t="str">
            <v>42b Prothrombin time ≥14 s</v>
          </cell>
          <cell r="BR32" t="str">
            <v>51a ALKP (U/L)</v>
          </cell>
          <cell r="BS32" t="str">
            <v>51a AST (U/L)</v>
          </cell>
        </row>
        <row r="33">
          <cell r="BG33" t="str">
            <v>01 Age</v>
          </cell>
          <cell r="BH33" t="str">
            <v>02 Sex</v>
          </cell>
          <cell r="BI33" t="str">
            <v xml:space="preserve">05 Renal failure requiring dialysis </v>
          </cell>
          <cell r="BJ33" t="str">
            <v>06 Ejection fraction</v>
          </cell>
          <cell r="BK33" t="str">
            <v>08 COPD</v>
          </cell>
          <cell r="BL33" t="str">
            <v xml:space="preserve">11 Previous open heart operations </v>
          </cell>
          <cell r="BM33" t="str">
            <v xml:space="preserve">13 Peripheral arterial disease </v>
          </cell>
          <cell r="BN33" t="str">
            <v>13b Extensively calcified ascending aorta</v>
          </cell>
          <cell r="BO33" t="str">
            <v>16 Pre-procedural MI (and timing)</v>
          </cell>
          <cell r="BP33" t="str">
            <v>30 Hemodynamic instability or shock</v>
          </cell>
        </row>
        <row r="34">
          <cell r="BG34" t="str">
            <v>999 BUN on day 9 (mg/dl)</v>
          </cell>
          <cell r="BH34" t="str">
            <v>999 Cardiac index on day 9 L/min/m2</v>
          </cell>
          <cell r="BI34" t="str">
            <v>999 Heart rate on day 9 (bpm)</v>
          </cell>
          <cell r="BJ34" t="str">
            <v>999 Lowest Paco 2 on day 9 (mm Hg )</v>
          </cell>
          <cell r="BK34" t="str">
            <v>999 PEEP on day 9 (cm H20</v>
          </cell>
          <cell r="BL34" t="str">
            <v>999 Pulmonary wedge pressure on day 6 (mm Hg)</v>
          </cell>
          <cell r="BM34" t="str">
            <v>999 Urine output on day 6 (ml/day)</v>
          </cell>
        </row>
        <row r="35">
          <cell r="BG35" t="str">
            <v>01 Age</v>
          </cell>
          <cell r="BH35" t="str">
            <v>02 Sex</v>
          </cell>
          <cell r="BI35" t="str">
            <v>06 Ejection fraction</v>
          </cell>
          <cell r="BJ35" t="str">
            <v>07 Urgency / Status</v>
          </cell>
          <cell r="BK35" t="str">
            <v>11 Reoperation</v>
          </cell>
          <cell r="BL35" t="str">
            <v>16 History of MI</v>
          </cell>
          <cell r="BM35" t="str">
            <v>17 CHF</v>
          </cell>
          <cell r="BN35" t="str">
            <v>19a Use of right ITA</v>
          </cell>
          <cell r="BO35" t="str">
            <v>28 CPB time</v>
          </cell>
          <cell r="BP35" t="str">
            <v>999 Postoperative complications (any complications that occurred 999 Postoperatively: They are operative complications, infection, neurologic, pulmonary, renal, vascular, arrhythmia, postcardiotomy syndrome, anticoagulant complications, pericarditis, coagulopathy, multisystem failure, heart block, gastrointestinal complications, pneumothorax, thrombophlebitis, cardiac arrest, CHF, and tamponade)</v>
          </cell>
        </row>
        <row r="36">
          <cell r="BG36" t="str">
            <v>01 Age</v>
          </cell>
          <cell r="BH36" t="str">
            <v>02 Sex</v>
          </cell>
          <cell r="BI36" t="str">
            <v>06 Ejection fraction</v>
          </cell>
          <cell r="BJ36" t="str">
            <v>07 Urgency / Status</v>
          </cell>
          <cell r="BK36" t="str">
            <v>28 Cardiopulmonary bypass time</v>
          </cell>
          <cell r="BL36" t="str">
            <v>39a Atrioventricular block</v>
          </cell>
          <cell r="BM36" t="str">
            <v>39a History of arrhythmia (ventricular arrhythmia or atrial fibrillation)</v>
          </cell>
        </row>
        <row r="37">
          <cell r="BG37" t="str">
            <v>01 Age</v>
          </cell>
          <cell r="BH37" t="str">
            <v>06 Preoperative dgree of LVEF impairment</v>
          </cell>
          <cell r="BI37" t="str">
            <v>12 Cerebrovascular disease</v>
          </cell>
          <cell r="BJ37" t="str">
            <v>13 Preoperative intermittent claudication</v>
          </cell>
          <cell r="BK37" t="str">
            <v>15b Duration (months preop) of angina</v>
          </cell>
          <cell r="BL37" t="str">
            <v>17 Congestive heart failure</v>
          </cell>
          <cell r="BM37" t="str">
            <v>20 Preoperative valvular disease</v>
          </cell>
          <cell r="BN37" t="str">
            <v>25 Current smoker before surgery</v>
          </cell>
          <cell r="BO37" t="str">
            <v>999 Perioperative  ventilator time in hours</v>
          </cell>
          <cell r="BP37" t="str">
            <v>999 Perioperative neurological complication</v>
          </cell>
          <cell r="BQ37" t="str">
            <v>999 Postoperative  arrhythmia</v>
          </cell>
          <cell r="BR37" t="str">
            <v>999 Postoperative antidiabetic use</v>
          </cell>
          <cell r="BS37" t="str">
            <v>999 Postoperative digitalis use</v>
          </cell>
        </row>
        <row r="38">
          <cell r="BG38" t="str">
            <v>01 Age</v>
          </cell>
          <cell r="BH38" t="str">
            <v>04 History of diabetes</v>
          </cell>
          <cell r="BI38" t="str">
            <v>06 Left ventricular function</v>
          </cell>
          <cell r="BJ38" t="str">
            <v>12 Cerebrovascular disease</v>
          </cell>
          <cell r="BK38" t="str">
            <v>13 Intermittent claudication</v>
          </cell>
          <cell r="BL38" t="str">
            <v>17 Congestive heart failure</v>
          </cell>
          <cell r="BM38" t="str">
            <v>25 Current smoking</v>
          </cell>
          <cell r="BN38" t="str">
            <v>999 Arrhythmia 4–7 days after CABG</v>
          </cell>
          <cell r="BO38" t="str">
            <v>999 Enzyme release (during surgery)</v>
          </cell>
          <cell r="BP38" t="str">
            <v>999 Time in respirator</v>
          </cell>
          <cell r="BQ38" t="str">
            <v>999 Treatment with digitalis at day 4–7</v>
          </cell>
        </row>
        <row r="39">
          <cell r="BG39" t="str">
            <v>04 Diabetes</v>
          </cell>
          <cell r="BH39" t="str">
            <v>05 Renal dysfunction</v>
          </cell>
          <cell r="BI39" t="str">
            <v>17 CHF</v>
          </cell>
        </row>
        <row r="40">
          <cell r="BG40" t="str">
            <v>01 Age</v>
          </cell>
          <cell r="BH40" t="str">
            <v>03 Weight</v>
          </cell>
          <cell r="BI40" t="str">
            <v>04 Diabetes, on oral or insulin therapy</v>
          </cell>
          <cell r="BJ40" t="str">
            <v>05 Creatinine</v>
          </cell>
          <cell r="BK40" t="str">
            <v>06 Left ventricular dysfunction</v>
          </cell>
          <cell r="BL40" t="str">
            <v>07 Urgency / status</v>
          </cell>
          <cell r="BM40" t="str">
            <v>08 COPD</v>
          </cell>
          <cell r="BN40" t="str">
            <v>11 Reoperation</v>
          </cell>
          <cell r="BO40" t="str">
            <v>12 Cerebrovascular disease</v>
          </cell>
          <cell r="BP40" t="str">
            <v>13 Prior vascular surgery</v>
          </cell>
          <cell r="BQ40" t="str">
            <v>20 Operative aortic valve stenosis</v>
          </cell>
          <cell r="BR40" t="str">
            <v>20 Operative mitral valve insufficiency</v>
          </cell>
          <cell r="BS40" t="str">
            <v>44 Anemia (hematocrit ≤ 0.34)</v>
          </cell>
        </row>
        <row r="41">
          <cell r="BG41" t="str">
            <v>01 Age per decade</v>
          </cell>
          <cell r="BH41" t="str">
            <v>05 Creatinine</v>
          </cell>
          <cell r="BI41" t="str">
            <v>06 Severe LV dysfunction</v>
          </cell>
          <cell r="BJ41" t="str">
            <v>07 Urgency / status</v>
          </cell>
          <cell r="BK41" t="str">
            <v>08 COPD, on medication</v>
          </cell>
          <cell r="BL41" t="str">
            <v>11 Reoperation </v>
          </cell>
          <cell r="BM41" t="str">
            <v>13 Prior vascular surgery</v>
          </cell>
          <cell r="BN41" t="str">
            <v>20 Mitral valve insufficiency</v>
          </cell>
          <cell r="BO41" t="str">
            <v>44 Anemia (HCT ≤ 0.34)</v>
          </cell>
        </row>
        <row r="42">
          <cell r="BG42" t="str">
            <v>01 Age</v>
          </cell>
          <cell r="BH42" t="str">
            <v>03 BSA</v>
          </cell>
          <cell r="BI42" t="str">
            <v>05 Creatinine</v>
          </cell>
          <cell r="BJ42" t="str">
            <v>11 Prior heart operation</v>
          </cell>
          <cell r="BK42" t="str">
            <v>13 History of operation or angioplasty for peripheral vascular disease</v>
          </cell>
          <cell r="BL42" t="str">
            <v>28 Cardiopulmonary bypass time ≥ 160 minutes</v>
          </cell>
          <cell r="BM42" t="str">
            <v>51b Preoperative albumin &lt; 3.5 mg/dL</v>
          </cell>
          <cell r="BN42" t="str">
            <v>999 ICU admission A-a O2 gradient ≥ 250 mm Hg</v>
          </cell>
          <cell r="BO42" t="str">
            <v>999 ICU admission arterial bicarbonate &lt; 21 mmol/L</v>
          </cell>
          <cell r="BP42" t="str">
            <v>999 ICU admission cardiac index &lt;2.1 L/min/m2</v>
          </cell>
          <cell r="BQ42" t="str">
            <v>999 ICU admission CVP ≥ 17 mm Hg</v>
          </cell>
          <cell r="BR42" t="str">
            <v>999 ICU admission heart rate ≥ 100 beats/min</v>
          </cell>
          <cell r="BS42" t="str">
            <v>999 Use of IABP after CPB</v>
          </cell>
        </row>
        <row r="43">
          <cell r="BG43" t="str">
            <v>01 Age</v>
          </cell>
          <cell r="BH43" t="str">
            <v>13 History of peripheral vascular disease or interventions</v>
          </cell>
          <cell r="BI43" t="str">
            <v>28 CPB time per 10 minutes</v>
          </cell>
          <cell r="BJ43" t="str">
            <v>51b Serum albumin (mg/dL)</v>
          </cell>
          <cell r="BK43" t="str">
            <v>999 Arterial bicarbonate at ICU Admission (m/mol)</v>
          </cell>
          <cell r="BL43" t="str">
            <v>999 Cardiac index at ICU admission</v>
          </cell>
          <cell r="BM43" t="str">
            <v>999 HR &gt;100 beats/min at ICU admission</v>
          </cell>
          <cell r="BN43" t="str">
            <v>999 Use of IABP After CPB</v>
          </cell>
        </row>
        <row r="44">
          <cell r="BG44" t="str">
            <v>01 Age</v>
          </cell>
          <cell r="BH44" t="str">
            <v>02 Sex</v>
          </cell>
          <cell r="BI44" t="str">
            <v>06 Ejection fraction</v>
          </cell>
          <cell r="BJ44" t="str">
            <v>07 Urgency / Status</v>
          </cell>
          <cell r="BK44" t="str">
            <v>16 Prior MI</v>
          </cell>
          <cell r="BL44" t="str">
            <v>20 Mitral valve regurgitation</v>
          </cell>
          <cell r="BM44" t="str">
            <v>27 Left main disease &gt;50%</v>
          </cell>
        </row>
        <row r="45">
          <cell r="BG45" t="str">
            <v>01 Age</v>
          </cell>
          <cell r="BH45" t="str">
            <v>02 Sex</v>
          </cell>
          <cell r="BI45" t="str">
            <v>05 Creatinine</v>
          </cell>
          <cell r="BJ45" t="str">
            <v>06 Ejection fraction</v>
          </cell>
          <cell r="BK45" t="str">
            <v>07 Urgency / status</v>
          </cell>
          <cell r="BL45" t="str">
            <v>11 Prior cardiac surgery</v>
          </cell>
          <cell r="BM45" t="str">
            <v>16 MI in last 24 hours</v>
          </cell>
          <cell r="BN45" t="str">
            <v>47 Combined CABG/mitral valve</v>
          </cell>
        </row>
        <row r="46">
          <cell r="BG46" t="str">
            <v>01 Age</v>
          </cell>
          <cell r="BH46" t="str">
            <v>02 Sex</v>
          </cell>
          <cell r="BI46" t="str">
            <v>05 Renal failure </v>
          </cell>
          <cell r="BJ46" t="str">
            <v>06 LV dysfunction grade</v>
          </cell>
          <cell r="BK46" t="str">
            <v>07 Urgency / Status</v>
          </cell>
          <cell r="BL46" t="str">
            <v>11 Prior CABG</v>
          </cell>
          <cell r="BM46" t="str">
            <v>13 Peripheral vascular disease</v>
          </cell>
          <cell r="BN46" t="str">
            <v>21 Hypertension</v>
          </cell>
          <cell r="BO46" t="str">
            <v>27 Left main disease</v>
          </cell>
        </row>
        <row r="47">
          <cell r="BG47" t="str">
            <v>01 Age</v>
          </cell>
          <cell r="BH47" t="str">
            <v>02 Sex</v>
          </cell>
          <cell r="BI47" t="str">
            <v>06 LV dysfunction grade</v>
          </cell>
          <cell r="BJ47" t="str">
            <v>07 Urgency / Status</v>
          </cell>
          <cell r="BK47" t="str">
            <v>11 Prior CABG</v>
          </cell>
          <cell r="BL47" t="str">
            <v>13 Peripheral vascular disease</v>
          </cell>
          <cell r="BM47" t="str">
            <v>18 Triple-vessel disease</v>
          </cell>
          <cell r="BN47" t="str">
            <v>21 Hypertension</v>
          </cell>
          <cell r="BO47" t="str">
            <v>27 Left main disease</v>
          </cell>
        </row>
        <row r="48">
          <cell r="BG48" t="str">
            <v>01 Age</v>
          </cell>
          <cell r="BH48" t="str">
            <v>02 Sex</v>
          </cell>
          <cell r="BI48" t="str">
            <v>03 Height / weight</v>
          </cell>
          <cell r="BJ48" t="str">
            <v>04 Diabetes</v>
          </cell>
          <cell r="BK48" t="str">
            <v>05 Creatinine</v>
          </cell>
          <cell r="BL48" t="str">
            <v>06 Left ventricular EF</v>
          </cell>
          <cell r="BM48" t="str">
            <v>07 Urgency / Status</v>
          </cell>
          <cell r="BN48" t="str">
            <v>08 COPD</v>
          </cell>
          <cell r="BO48" t="str">
            <v>11 Previous heart operation</v>
          </cell>
          <cell r="BP48" t="str">
            <v>12 Cerebrovascular disease</v>
          </cell>
          <cell r="BQ48" t="str">
            <v>13 Peripheral vascular disease</v>
          </cell>
          <cell r="BR48" t="str">
            <v>15a History of angina</v>
          </cell>
          <cell r="BS48" t="str">
            <v>16 Date of most recent MI</v>
          </cell>
          <cell r="BT48" t="str">
            <v>17 Congestive heart failure</v>
          </cell>
          <cell r="BU48" t="str">
            <v>18 Number of major coronary arteries with stenosis &gt; 070%</v>
          </cell>
          <cell r="BV48" t="str">
            <v>20 Mitral regurgitation</v>
          </cell>
          <cell r="BW48" t="str">
            <v>27 Left main coronary artery stenosis</v>
          </cell>
          <cell r="BX48" t="str">
            <v>37 PTCA on current admission</v>
          </cell>
          <cell r="BY48" t="str">
            <v>39c Serious ventricular arrhythmias</v>
          </cell>
        </row>
        <row r="49">
          <cell r="BG49" t="str">
            <v>05 Renal dysfunction</v>
          </cell>
          <cell r="BH49" t="str">
            <v>06 Ejection fraction</v>
          </cell>
          <cell r="BI49" t="str">
            <v>13a Extracardiac atherosclerosis (carotid artery stenosis, peripheral artery di ease, or aneurysms of the thoracic or abdominal aorta)</v>
          </cell>
          <cell r="BJ49" t="str">
            <v>16 Recent MI</v>
          </cell>
          <cell r="BK49" t="str">
            <v>19 Number of grafts</v>
          </cell>
          <cell r="BL49" t="str">
            <v>34 On-pump CABG</v>
          </cell>
        </row>
        <row r="50">
          <cell r="BG50" t="str">
            <v>01 Age at operation</v>
          </cell>
          <cell r="BH50" t="str">
            <v>03 BMI &gt;030</v>
          </cell>
          <cell r="BI50" t="str">
            <v>04 Diabetes</v>
          </cell>
          <cell r="BJ50" t="str">
            <v>05 Renal failure</v>
          </cell>
          <cell r="BK50" t="str">
            <v>06 Ejection fraction</v>
          </cell>
          <cell r="BL50" t="str">
            <v>08 COPD</v>
          </cell>
          <cell r="BM50" t="str">
            <v>13 Peripheral Vascular disease</v>
          </cell>
          <cell r="BN50" t="str">
            <v>21 Hypertension</v>
          </cell>
          <cell r="BO50" t="str">
            <v>25 Current smoker at operation</v>
          </cell>
          <cell r="BP50" t="str">
            <v>40 Hypercholestrolaemia</v>
          </cell>
        </row>
        <row r="51">
          <cell r="BG51" t="str">
            <v>30 Cardiogenic shock</v>
          </cell>
          <cell r="BH51" t="str">
            <v>37 Previous angioplasty</v>
          </cell>
          <cell r="BI51" t="str">
            <v>42a Lack of use of a fibrinolytic agent on admission for AMI</v>
          </cell>
        </row>
        <row r="52">
          <cell r="BG52" t="str">
            <v>01 Age</v>
          </cell>
          <cell r="BH52" t="str">
            <v>02 Sex</v>
          </cell>
          <cell r="BI52" t="str">
            <v>06 LV failure</v>
          </cell>
          <cell r="BJ52" t="str">
            <v>06 LV function</v>
          </cell>
          <cell r="BK52" t="str">
            <v>16 Prior MI (timing)</v>
          </cell>
          <cell r="BL52" t="str">
            <v>18a Distal vessels (good/poor)</v>
          </cell>
        </row>
        <row r="53">
          <cell r="BG53" t="str">
            <v>01 Age</v>
          </cell>
          <cell r="BH53" t="str">
            <v>02 Sex</v>
          </cell>
          <cell r="BI53" t="str">
            <v>04 Diabetes</v>
          </cell>
          <cell r="BJ53" t="str">
            <v>06 Ejection fraction</v>
          </cell>
          <cell r="BK53" t="str">
            <v>07 Urgency / Status</v>
          </cell>
        </row>
        <row r="54">
          <cell r="BG54" t="str">
            <v>01 Age</v>
          </cell>
          <cell r="BH54" t="str">
            <v>02 Sex</v>
          </cell>
          <cell r="BI54" t="str">
            <v>04 Diabetes</v>
          </cell>
          <cell r="BJ54" t="str">
            <v>06 Ejection fraction</v>
          </cell>
          <cell r="BK54" t="str">
            <v>07 Urgency / Status</v>
          </cell>
        </row>
        <row r="55">
          <cell r="BG55" t="str">
            <v>01 Age</v>
          </cell>
          <cell r="BH55" t="str">
            <v>02 Sex</v>
          </cell>
          <cell r="BI55" t="str">
            <v>04 Diabetes</v>
          </cell>
          <cell r="BJ55" t="str">
            <v>06 Ejection fraction</v>
          </cell>
          <cell r="BK55" t="str">
            <v>07 Urgency / Status</v>
          </cell>
        </row>
        <row r="56">
          <cell r="BG56" t="str">
            <v>01 Age</v>
          </cell>
          <cell r="BH56" t="str">
            <v>02 Sex</v>
          </cell>
          <cell r="BI56" t="str">
            <v>04 Diabetes</v>
          </cell>
          <cell r="BJ56" t="str">
            <v>05 Renal insuficiency</v>
          </cell>
          <cell r="BK56" t="str">
            <v>06 Chronic pulmonary disease</v>
          </cell>
          <cell r="BL56" t="str">
            <v>06 Ejection fraction</v>
          </cell>
          <cell r="BM56" t="str">
            <v>07 Urgency / Status</v>
          </cell>
          <cell r="BN56" t="str">
            <v>11 Prior CABG</v>
          </cell>
          <cell r="BO56" t="str">
            <v>13 Peripheral vascular disease</v>
          </cell>
          <cell r="BP56" t="str">
            <v>23 Preoperative IABP</v>
          </cell>
          <cell r="BQ56" t="str">
            <v xml:space="preserve">47 Concomitant aortic valve surgery </v>
          </cell>
          <cell r="BR56" t="str">
            <v xml:space="preserve">47 Concomitant ascending AA repair </v>
          </cell>
          <cell r="BS56" t="str">
            <v xml:space="preserve">47 Concomitant mitral valve surgery </v>
          </cell>
        </row>
        <row r="57">
          <cell r="BG57" t="str">
            <v>01 Age</v>
          </cell>
          <cell r="BH57" t="str">
            <v>02 Sex</v>
          </cell>
          <cell r="BI57" t="str">
            <v>05 Renal insuficiency</v>
          </cell>
          <cell r="BJ57" t="str">
            <v>06 Chronic pulmonary disease</v>
          </cell>
          <cell r="BK57" t="str">
            <v>07 Urgency / Status</v>
          </cell>
          <cell r="BL57" t="str">
            <v>11 Prior CABG</v>
          </cell>
          <cell r="BM57" t="str">
            <v>17 Congestive heart failure</v>
          </cell>
          <cell r="BN57" t="str">
            <v>18 Triple-vessel disease</v>
          </cell>
          <cell r="BO57" t="str">
            <v>23 Preoperative IABP</v>
          </cell>
          <cell r="BP57" t="str">
            <v xml:space="preserve">47 Concomitant aortic valve surgery </v>
          </cell>
          <cell r="BQ57" t="str">
            <v xml:space="preserve">47 Concomitant ascending AA repair </v>
          </cell>
          <cell r="BR57" t="str">
            <v xml:space="preserve">47 Concomitant mitral valve surgery </v>
          </cell>
        </row>
        <row r="58">
          <cell r="BG58" t="str">
            <v>01 Age</v>
          </cell>
          <cell r="BH58" t="str">
            <v>02 Sex</v>
          </cell>
          <cell r="BI58" t="str">
            <v>03 BMI</v>
          </cell>
          <cell r="BJ58" t="str">
            <v>04 Diabetes Mellitus</v>
          </cell>
          <cell r="BK58" t="str">
            <v>05 Renal insufficiency (creatinine, BUN)</v>
          </cell>
          <cell r="BL58" t="str">
            <v>06 Ejection fraction</v>
          </cell>
          <cell r="BM58" t="str">
            <v>07 Urgency / status</v>
          </cell>
          <cell r="BN58" t="str">
            <v>08 COPD</v>
          </cell>
          <cell r="BO58" t="str">
            <v>11 Reoperation</v>
          </cell>
          <cell r="BP58" t="str">
            <v xml:space="preserve">12 Cerebrovascular disease </v>
          </cell>
          <cell r="BQ58" t="str">
            <v>13 Peripheral vascular disease</v>
          </cell>
          <cell r="BR58" t="str">
            <v>17 Congestive heart failure</v>
          </cell>
          <cell r="BS58" t="str">
            <v>29 Cardiomegaly</v>
          </cell>
          <cell r="BT58" t="str">
            <v xml:space="preserve">37a Catheterization-induced coronary closure </v>
          </cell>
          <cell r="BU58" t="str">
            <v>39b Atrial arrhythmia</v>
          </cell>
          <cell r="BV58" t="str">
            <v>44 Anemia</v>
          </cell>
          <cell r="BW58" t="str">
            <v>51b Albumin &lt;4.0 mg/dl</v>
          </cell>
        </row>
        <row r="59">
          <cell r="BG59" t="str">
            <v>01 Age</v>
          </cell>
          <cell r="BH59" t="str">
            <v>07 Urgency / Status</v>
          </cell>
          <cell r="BI59" t="str">
            <v>11 Prior heart surgery</v>
          </cell>
          <cell r="BJ59" t="str">
            <v>12 Cerebrovascular disease</v>
          </cell>
          <cell r="BK59" t="str">
            <v>13 Peripheral vascular disease</v>
          </cell>
          <cell r="BL59" t="str">
            <v>14 NYHA class</v>
          </cell>
        </row>
        <row r="60">
          <cell r="BG60" t="str">
            <v>02 Sex</v>
          </cell>
          <cell r="BH60" t="str">
            <v>06 LV function</v>
          </cell>
          <cell r="BI60" t="str">
            <v>07 Urgency / Status</v>
          </cell>
          <cell r="BJ60" t="str">
            <v>39b Atrial fibrillation</v>
          </cell>
          <cell r="BK60" t="str">
            <v>999 Postoperative creatinine kinase (CK-MB)</v>
          </cell>
        </row>
        <row r="61">
          <cell r="BG61" t="str">
            <v>01 Age</v>
          </cell>
          <cell r="BH61" t="str">
            <v>01 Age</v>
          </cell>
          <cell r="BI61" t="str">
            <v>04 Diabetes (oral and insulin controlled)</v>
          </cell>
          <cell r="BJ61" t="str">
            <v>05 Dialysis</v>
          </cell>
          <cell r="BK61" t="str">
            <v>06 LV function</v>
          </cell>
          <cell r="BL61" t="str">
            <v>07 Urgency / Status</v>
          </cell>
          <cell r="BM61" t="str">
            <v>12 Cerebrovascular disease</v>
          </cell>
          <cell r="BN61" t="str">
            <v>13 Peripheral vascular disease</v>
          </cell>
          <cell r="BO61" t="str">
            <v>19a LIMA use</v>
          </cell>
          <cell r="BP61" t="str">
            <v>39b Atrial fibrillation</v>
          </cell>
          <cell r="BQ61" t="str">
            <v>999 Postoperative CKMB</v>
          </cell>
        </row>
        <row r="62">
          <cell r="BG62" t="str">
            <v>01 Age</v>
          </cell>
          <cell r="BH62" t="str">
            <v>02 Sex</v>
          </cell>
          <cell r="BI62" t="str">
            <v>03 BMI</v>
          </cell>
          <cell r="BJ62" t="str">
            <v>06 Ejection fraction</v>
          </cell>
          <cell r="BK62" t="str">
            <v>12 Cerebrovascular disease</v>
          </cell>
          <cell r="BL62" t="str">
            <v>14 New York Heart Association (NYHA) class</v>
          </cell>
          <cell r="BM62" t="str">
            <v>16 Preoperative MI</v>
          </cell>
          <cell r="BN62" t="str">
            <v>19a IMA use</v>
          </cell>
          <cell r="BO62" t="str">
            <v>22 Race</v>
          </cell>
          <cell r="BP62" t="str">
            <v>30 Cardiogenic shock</v>
          </cell>
          <cell r="BQ62" t="str">
            <v>40 Hypercholesterolemia</v>
          </cell>
        </row>
        <row r="63">
          <cell r="BG63" t="str">
            <v>01 Age</v>
          </cell>
          <cell r="BH63" t="str">
            <v>03 BMI</v>
          </cell>
          <cell r="BI63" t="str">
            <v>04 Diabetes mellitus</v>
          </cell>
          <cell r="BJ63" t="str">
            <v>05 Creatinine</v>
          </cell>
          <cell r="BK63" t="str">
            <v>06 Ejection fraction</v>
          </cell>
          <cell r="BL63" t="str">
            <v>08 COPD</v>
          </cell>
          <cell r="BM63" t="str">
            <v>12 Cerebrovascular disease</v>
          </cell>
          <cell r="BN63" t="str">
            <v>13 Peripheral vascular disease</v>
          </cell>
          <cell r="BO63" t="str">
            <v>17 Previous heart failure</v>
          </cell>
          <cell r="BP63" t="str">
            <v>19a Internal mammary artery use </v>
          </cell>
          <cell r="BQ63" t="str">
            <v>27 Left main disease</v>
          </cell>
          <cell r="BR63" t="str">
            <v>40 Hypercholesterolemia</v>
          </cell>
        </row>
        <row r="64">
          <cell r="BG64" t="str">
            <v>01 Age</v>
          </cell>
          <cell r="BH64" t="str">
            <v>05 Creatinine</v>
          </cell>
          <cell r="BI64" t="str">
            <v>09 Systolic pulmonary pressure &gt;060 mmHg</v>
          </cell>
          <cell r="BJ64" t="str">
            <v>28 Cardiopulmonary bypass time &gt; 108 minutes</v>
          </cell>
        </row>
        <row r="65">
          <cell r="BG65" t="str">
            <v>01 Age</v>
          </cell>
          <cell r="BH65" t="str">
            <v>02 Sex</v>
          </cell>
          <cell r="BI65" t="str">
            <v>03 BMI</v>
          </cell>
          <cell r="BJ65" t="str">
            <v>03 Height / weight</v>
          </cell>
          <cell r="BK65" t="str">
            <v>04 Diabetes mellitus</v>
          </cell>
          <cell r="BL65" t="str">
            <v>05 Creatinine</v>
          </cell>
          <cell r="BM65" t="str">
            <v>06 Preserved ventricular function</v>
          </cell>
          <cell r="BN65" t="str">
            <v>19 Total number of grafts</v>
          </cell>
          <cell r="BO65" t="str">
            <v>999 Prolonged mechanical ventilation</v>
          </cell>
        </row>
        <row r="66">
          <cell r="BG66" t="str">
            <v>999 Number of blood units administered in the OR and/or ICU during POD 1</v>
          </cell>
          <cell r="BH66" t="str">
            <v xml:space="preserve">999 Number of inotropes administered in the OR and/or ICU during POD 1and </v>
          </cell>
        </row>
        <row r="67">
          <cell r="BG67" t="str">
            <v>01 Age</v>
          </cell>
          <cell r="BH67" t="str">
            <v>05 Creatinine</v>
          </cell>
          <cell r="BI67" t="str">
            <v>06 LV function</v>
          </cell>
          <cell r="BJ67" t="str">
            <v>07 Urgency / Status</v>
          </cell>
          <cell r="BK67" t="str">
            <v>08 Chronic lung disease</v>
          </cell>
          <cell r="BL67" t="str">
            <v>11 Reoperation</v>
          </cell>
          <cell r="BM67" t="str">
            <v>13 Vascular disease (peripheral?)</v>
          </cell>
          <cell r="BN67" t="str">
            <v>17 Congestive heart failure</v>
          </cell>
          <cell r="BO67" t="str">
            <v>20 Aortic stenosis</v>
          </cell>
          <cell r="BP67" t="str">
            <v>23a Inotropic agents</v>
          </cell>
          <cell r="BQ67" t="str">
            <v>25 Current smoker</v>
          </cell>
          <cell r="BR67" t="str">
            <v>30 Shock</v>
          </cell>
          <cell r="BS67" t="str">
            <v>39a Arrhythmia</v>
          </cell>
        </row>
        <row r="68">
          <cell r="BG68" t="str">
            <v>01 Age</v>
          </cell>
          <cell r="BH68" t="str">
            <v>05 Creatinine</v>
          </cell>
          <cell r="BI68" t="str">
            <v>07 Urgency / Status</v>
          </cell>
          <cell r="BJ68" t="str">
            <v>08 Chronic lung disease</v>
          </cell>
          <cell r="BK68" t="str">
            <v>11 Reoperation</v>
          </cell>
          <cell r="BL68" t="str">
            <v>13 Vascular disease (peripheral?)</v>
          </cell>
          <cell r="BM68" t="str">
            <v>17 Congestive heart failure</v>
          </cell>
          <cell r="BN68" t="str">
            <v>20 Aortic stenosis</v>
          </cell>
          <cell r="BO68" t="str">
            <v>23a Inotropic agents</v>
          </cell>
          <cell r="BP68" t="str">
            <v>30 Shock</v>
          </cell>
          <cell r="BQ68" t="str">
            <v>39a Arrhythmia</v>
          </cell>
          <cell r="BR68" t="str">
            <v>45 Digitalis</v>
          </cell>
        </row>
        <row r="69">
          <cell r="BG69" t="str">
            <v>01 Age</v>
          </cell>
          <cell r="BH69" t="str">
            <v>02 Sex</v>
          </cell>
          <cell r="BI69" t="str">
            <v>05 Creatinine</v>
          </cell>
          <cell r="BJ69" t="str">
            <v xml:space="preserve">06 Chronic pulmonary disease </v>
          </cell>
          <cell r="BK69" t="str">
            <v>06 LV dysfunction / EF</v>
          </cell>
          <cell r="BL69" t="str">
            <v>07 Urgency / Status</v>
          </cell>
          <cell r="BM69" t="str">
            <v xml:space="preserve">09 Pulmonary hypertension </v>
          </cell>
          <cell r="BN69" t="str">
            <v xml:space="preserve">11 Previous cardiac surgery </v>
          </cell>
          <cell r="BO69" t="str">
            <v>12 Neurological dysfunction (disease severely affecting 2 ambulation or day-to-day functioning)</v>
          </cell>
          <cell r="BP69" t="str">
            <v>13a Extracardiac arteriopathy (any one or more of the 2 following: claudication, carotid occlusion or &gt;50% stenosis, previous or planned intervention on the abdominal aorta, limb arteries or carotids)</v>
          </cell>
          <cell r="BQ69" t="str">
            <v xml:space="preserve">15 Unstable angina </v>
          </cell>
          <cell r="BR69" t="str">
            <v>16 Recent MI (&lt; 90 days)</v>
          </cell>
          <cell r="BS69" t="str">
            <v xml:space="preserve">35 Active endocarditis </v>
          </cell>
          <cell r="BT69" t="str">
            <v xml:space="preserve">41 Surgery for postinfarct septal rupture </v>
          </cell>
          <cell r="BU69" t="str">
            <v xml:space="preserve">41 Surgery on thoracic aorta </v>
          </cell>
          <cell r="BV69" t="str">
            <v>43 Critical preoperative state [ventricular tachycardia or fibrillation or aborted sudden death, preoperative cardiac massage, preoperative ventilation before arrival in the anaesthetic room, preoperative inotropic support, intraaortic balloon counterpulsation or preoperative acute renal failure (anuria or oliguria &lt;10 ml/h)]</v>
          </cell>
          <cell r="BW69" t="str">
            <v xml:space="preserve">47 Other than isolated CABG </v>
          </cell>
        </row>
        <row r="70">
          <cell r="BG70" t="str">
            <v>01 Age</v>
          </cell>
          <cell r="BH70" t="str">
            <v>02 Sex</v>
          </cell>
          <cell r="BI70" t="str">
            <v>05 Renal impairment</v>
          </cell>
          <cell r="BJ70" t="str">
            <v>15c Angina (CCS)</v>
          </cell>
          <cell r="BK70" t="str">
            <v>28 Cardiopulmonary bypass time</v>
          </cell>
          <cell r="BL70" t="str">
            <v>39a Preoperative arrhythmia</v>
          </cell>
        </row>
        <row r="71">
          <cell r="BG71" t="str">
            <v>05 Renal impairment</v>
          </cell>
          <cell r="BH71" t="str">
            <v>06 Ejection fraction</v>
          </cell>
          <cell r="BI71" t="str">
            <v>07 Urgency / Status</v>
          </cell>
          <cell r="BJ71" t="str">
            <v>13a Arteriopathy (PAD?)</v>
          </cell>
          <cell r="BK71" t="str">
            <v>39a Arrhythmia</v>
          </cell>
        </row>
        <row r="72">
          <cell r="BG72" t="str">
            <v xml:space="preserve">01 Age </v>
          </cell>
          <cell r="BH72" t="str">
            <v>02 Sex</v>
          </cell>
          <cell r="BI72" t="str">
            <v>06a Left ventricular wall motion score</v>
          </cell>
          <cell r="BJ72" t="str">
            <v>15 Split</v>
          </cell>
          <cell r="BK72" t="str">
            <v>16 Time since MI</v>
          </cell>
          <cell r="BL72" t="str">
            <v>16a Type of MI (subendocardial, transmural)</v>
          </cell>
          <cell r="BM72" t="str">
            <v>17 CHF</v>
          </cell>
          <cell r="BN72" t="str">
            <v>18 Number of diseased vessels</v>
          </cell>
          <cell r="BO72" t="str">
            <v>20 Mitral insufficiency</v>
          </cell>
          <cell r="BP72" t="str">
            <v>23 Split</v>
          </cell>
          <cell r="BQ72" t="str">
            <v>27 Left main coronary artery disease</v>
          </cell>
          <cell r="BR72" t="str">
            <v>30 Split</v>
          </cell>
          <cell r="BS72" t="str">
            <v>777 Clinical group (angina, preop IABP for angina, cardiogenic shock)</v>
          </cell>
        </row>
        <row r="73">
          <cell r="BG73" t="str">
            <v>01 Age</v>
          </cell>
          <cell r="BH73" t="str">
            <v>02 Sex</v>
          </cell>
          <cell r="BI73" t="str">
            <v>03 BSA</v>
          </cell>
          <cell r="BJ73" t="str">
            <v>06 Ejection fraction</v>
          </cell>
          <cell r="BK73" t="str">
            <v>06 LVEDP</v>
          </cell>
          <cell r="BL73" t="str">
            <v>07 Urgency / Status of surgery</v>
          </cell>
          <cell r="BM73" t="str">
            <v>11 Prior of CABG</v>
          </cell>
          <cell r="BN73" t="str">
            <v>48 Presence of comorbid disease (Charlson score)</v>
          </cell>
        </row>
        <row r="74">
          <cell r="BG74" t="str">
            <v>01 Age</v>
          </cell>
          <cell r="BH74" t="str">
            <v>02 Sex</v>
          </cell>
          <cell r="BI74" t="str">
            <v>34 On-pump surgery</v>
          </cell>
          <cell r="BJ74" t="str">
            <v>999 Postoperative readmission to the ICU</v>
          </cell>
        </row>
        <row r="75">
          <cell r="BG75" t="str">
            <v>01 Age</v>
          </cell>
          <cell r="BH75" t="str">
            <v>33 Cross-clamp time</v>
          </cell>
        </row>
        <row r="76">
          <cell r="BG76" t="str">
            <v>01 Age</v>
          </cell>
          <cell r="BH76" t="str">
            <v>06 Ejection fraction</v>
          </cell>
          <cell r="BI76" t="str">
            <v>06a Ventricular akinesias (wall motion abnormality)</v>
          </cell>
          <cell r="BJ76" t="str">
            <v>27 Left main disease</v>
          </cell>
          <cell r="BK76" t="str">
            <v>33 Cross-clamp time</v>
          </cell>
        </row>
        <row r="77">
          <cell r="BG77" t="str">
            <v>01 Age</v>
          </cell>
          <cell r="BH77" t="str">
            <v>03 BMI</v>
          </cell>
          <cell r="BI77" t="str">
            <v>03a Split</v>
          </cell>
          <cell r="BJ77" t="str">
            <v>04 Split</v>
          </cell>
          <cell r="BK77" t="str">
            <v>05 Split</v>
          </cell>
          <cell r="BL77" t="str">
            <v>06 ventricular dysfunction (EF or LVEDP)</v>
          </cell>
          <cell r="BM77" t="str">
            <v>07 Urgency / Status</v>
          </cell>
          <cell r="BN77" t="str">
            <v>08 Split</v>
          </cell>
          <cell r="BO77" t="str">
            <v>12 Split</v>
          </cell>
          <cell r="BP77" t="str">
            <v>15 Split</v>
          </cell>
          <cell r="BQ77" t="str">
            <v>16 Split</v>
          </cell>
          <cell r="BR77" t="str">
            <v>17 Heart failure</v>
          </cell>
          <cell r="BS77" t="str">
            <v>21 Split</v>
          </cell>
          <cell r="BT77" t="str">
            <v>26 Split</v>
          </cell>
          <cell r="BU77" t="str">
            <v>35 Split</v>
          </cell>
          <cell r="BV77" t="str">
            <v>39a Split</v>
          </cell>
          <cell r="BW77" t="str">
            <v>777 Significant involvement of other systems (unstable 4iabetes, renal insufficiency,liver, malnoutrition, significant pulmonary dysfunction, endocarditis, hypertension, arrhythmia, hemiparesis)</v>
          </cell>
          <cell r="BX77" t="str">
            <v>777 Unstable angina or recent MI</v>
          </cell>
        </row>
        <row r="78">
          <cell r="BG78" t="str">
            <v>01 Age</v>
          </cell>
          <cell r="BH78" t="str">
            <v xml:space="preserve">02 Sex </v>
          </cell>
          <cell r="BI78" t="str">
            <v>05 BUN</v>
          </cell>
          <cell r="BJ78" t="str">
            <v>15a History of angina</v>
          </cell>
          <cell r="BK78" t="str">
            <v>17 Congestive heart failure</v>
          </cell>
          <cell r="BL78" t="str">
            <v>39a ECG rhythm (normal, arrhythmia, or runs of ventricular tachycardia)</v>
          </cell>
          <cell r="BM78" t="str">
            <v>61 Acute mental change</v>
          </cell>
        </row>
        <row r="79">
          <cell r="BG79" t="str">
            <v>01 Age</v>
          </cell>
          <cell r="BH79" t="str">
            <v xml:space="preserve">05 Dialysis (PD or Hemo) </v>
          </cell>
          <cell r="BI79" t="str">
            <v>08 Split</v>
          </cell>
          <cell r="BJ79" t="str">
            <v>09 Pulmonary hypertension</v>
          </cell>
          <cell r="BK79" t="str">
            <v>11 Reoperation</v>
          </cell>
          <cell r="BL79" t="str">
            <v>12 Split</v>
          </cell>
          <cell r="BM79" t="str">
            <v>20 Aortic stenosis</v>
          </cell>
          <cell r="BN79" t="str">
            <v xml:space="preserve">23 Preoperative IABP </v>
          </cell>
          <cell r="BO79" t="str">
            <v>37a Emergency surgery following PTCA or catheterization complications</v>
          </cell>
          <cell r="BP79" t="str">
            <v>39a Split pacemaker dependency</v>
          </cell>
          <cell r="BQ79" t="str">
            <v xml:space="preserve">41 Left ventricular aneurysm </v>
          </cell>
          <cell r="BR79" t="str">
            <v>43a Catastrophic states (e.g., acute structural defect [acute VSD or acute mitral valve regurgitation], cardiogenic shock, acute renal failure)</v>
          </cell>
          <cell r="BS79" t="str">
            <v>47 Concurrent valve surgery</v>
          </cell>
          <cell r="BT79" t="str">
            <v>52 Split</v>
          </cell>
          <cell r="BU79" t="str">
            <v>777 Other rare circumstances (e.g., paraplegia, pacemaker dependency, congenital HD in adult, severe asthma)</v>
          </cell>
        </row>
        <row r="80">
          <cell r="BG80" t="str">
            <v>14 NYHA classification</v>
          </cell>
          <cell r="BH80" t="str">
            <v xml:space="preserve">44a PRBC transfusion </v>
          </cell>
        </row>
        <row r="81">
          <cell r="BG81" t="str">
            <v>01 Age</v>
          </cell>
          <cell r="BH81" t="str">
            <v>05 Creatinine</v>
          </cell>
          <cell r="BI81" t="str">
            <v>07 Urgency / Status</v>
          </cell>
          <cell r="BJ81" t="str">
            <v>11 Prior CABG</v>
          </cell>
          <cell r="BK81" t="str">
            <v>14 NYHA functional class</v>
          </cell>
          <cell r="BL81" t="str">
            <v>16 Recent MI</v>
          </cell>
          <cell r="BM81" t="str">
            <v>26 Liver disease</v>
          </cell>
          <cell r="BN81" t="str">
            <v>30 Cardiogenic shock</v>
          </cell>
          <cell r="BO81" t="str">
            <v>41 Left ventricular aneurysm</v>
          </cell>
          <cell r="BP81" t="str">
            <v>41 Mitral or tricuspid valve surgery</v>
          </cell>
          <cell r="BQ81" t="str">
            <v>41 Thoracic aortic surgery</v>
          </cell>
          <cell r="BR81" t="str">
            <v>46 Presurgical mechanical ventilation</v>
          </cell>
          <cell r="BS81" t="str">
            <v>47 Combined valve and coronary surgery</v>
          </cell>
        </row>
        <row r="82">
          <cell r="BG82" t="str">
            <v>01 Age</v>
          </cell>
          <cell r="BH82" t="str">
            <v>02 Sex</v>
          </cell>
          <cell r="BI82" t="str">
            <v>03 BMI</v>
          </cell>
          <cell r="BJ82" t="str">
            <v>06 Angiographic ejection fraction</v>
          </cell>
          <cell r="BK82" t="str">
            <v>06 LVEDP</v>
          </cell>
          <cell r="BL82" t="str">
            <v>07 Urgency / Status</v>
          </cell>
          <cell r="BM82" t="str">
            <v>14 NYHA class</v>
          </cell>
          <cell r="BN82" t="str">
            <v>16 Previous acute MI</v>
          </cell>
          <cell r="BO82" t="str">
            <v>17 Congestive heart failure</v>
          </cell>
          <cell r="BP82" t="str">
            <v>19 Number of bypasses</v>
          </cell>
          <cell r="BQ82" t="str">
            <v>19a Use of ≥1 arterial graft</v>
          </cell>
          <cell r="BR82" t="str">
            <v>21a Mean aortic pressure (MAP)</v>
          </cell>
          <cell r="BS82" t="str">
            <v>23 Aortic counterpulsation</v>
          </cell>
          <cell r="BT82" t="str">
            <v>28 CPB time</v>
          </cell>
          <cell r="BU82" t="str">
            <v>32 Patient number in each center</v>
          </cell>
          <cell r="BV82" t="str">
            <v>32a Surgical center</v>
          </cell>
          <cell r="BW82" t="str">
            <v>33 Duration of aortic cross-clamping (min)</v>
          </cell>
          <cell r="BX82" t="str">
            <v>49 Heart rate</v>
          </cell>
          <cell r="BY82" t="str">
            <v>49 Tachycardia (&gt; 130 b/min) at induction of anesthesia</v>
          </cell>
          <cell r="BZ82" t="str">
            <v>888 Blood cardioplegia</v>
          </cell>
          <cell r="CA82" t="str">
            <v>888 Duration of anesthesia</v>
          </cell>
          <cell r="CB82" t="str">
            <v>999 Postop aspirin use</v>
          </cell>
          <cell r="CC82" t="str">
            <v>999 Postop ventricular extrasystoles</v>
          </cell>
        </row>
        <row r="83">
          <cell r="BG83" t="str">
            <v>01 Age</v>
          </cell>
          <cell r="BH83" t="str">
            <v>02 Sex</v>
          </cell>
          <cell r="BI83" t="str">
            <v>03 BMI</v>
          </cell>
          <cell r="BJ83" t="str">
            <v>06 Angiographic ejection fraction</v>
          </cell>
          <cell r="BK83" t="str">
            <v>17 Congestive heart failure</v>
          </cell>
          <cell r="BL83" t="str">
            <v>19 Number of bypasses</v>
          </cell>
          <cell r="BM83" t="str">
            <v>32 Patient number in each center</v>
          </cell>
          <cell r="BN83" t="str">
            <v>33 Duration of aortic cross-clamping (min)</v>
          </cell>
          <cell r="BO83" t="str">
            <v>49 Heart rate</v>
          </cell>
        </row>
        <row r="84">
          <cell r="BG84" t="str">
            <v>01 Age</v>
          </cell>
          <cell r="BH84" t="str">
            <v>06 Ejection fraction</v>
          </cell>
          <cell r="BI84" t="str">
            <v>07 Urgency / Status</v>
          </cell>
          <cell r="BJ84" t="str">
            <v>11 Previous cardiac surgery</v>
          </cell>
          <cell r="BK84" t="str">
            <v>13 Peripheral vascular disease</v>
          </cell>
          <cell r="BL84" t="str">
            <v>14 NYHA class</v>
          </cell>
          <cell r="BM84" t="str">
            <v>30 Cardiogenic shock</v>
          </cell>
          <cell r="BN84" t="str">
            <v>40 Hypercholesterolemia (lipid-lowering treatment)</v>
          </cell>
        </row>
        <row r="85">
          <cell r="BG85" t="str">
            <v>01 Age</v>
          </cell>
          <cell r="BH85" t="str">
            <v>05 Creatinine</v>
          </cell>
          <cell r="BI85" t="str">
            <v>06 Ventricular function</v>
          </cell>
          <cell r="BJ85" t="str">
            <v>08 COPD</v>
          </cell>
          <cell r="BK85" t="str">
            <v>13a Extracardiac vascular disease</v>
          </cell>
          <cell r="BL85" t="str">
            <v>15 Split</v>
          </cell>
          <cell r="BM85" t="str">
            <v>16 Recent MI</v>
          </cell>
          <cell r="BN85" t="str">
            <v>24 Split</v>
          </cell>
          <cell r="BO85" t="str">
            <v xml:space="preserve">32a Privately managed center </v>
          </cell>
          <cell r="BP85" t="str">
            <v>43 Critical preoperative condition</v>
          </cell>
          <cell r="BQ85" t="str">
            <v>777 Unstable angina (need for intravenous nitrates)</v>
          </cell>
        </row>
        <row r="86">
          <cell r="BG86" t="str">
            <v>02 Sex</v>
          </cell>
          <cell r="BH86" t="str">
            <v>07 Urgency / Status</v>
          </cell>
          <cell r="BI86" t="str">
            <v>19a Aortocoronary graft</v>
          </cell>
          <cell r="BJ86" t="str">
            <v>19a IMA-coronary anastomosis</v>
          </cell>
          <cell r="BK86" t="str">
            <v>19a Other grafts</v>
          </cell>
          <cell r="BL86" t="str">
            <v>32b Autonomous region's case frequency</v>
          </cell>
          <cell r="BM86" t="str">
            <v>34 On-pump</v>
          </cell>
        </row>
        <row r="87">
          <cell r="BG87" t="str">
            <v>01 Age</v>
          </cell>
          <cell r="BH87" t="str">
            <v>05 Renal failure (creatinine, dialysis)</v>
          </cell>
          <cell r="BI87" t="str">
            <v>06 Ejection fraction</v>
          </cell>
          <cell r="BJ87" t="str">
            <v>08 Chronic airway disease (COPD?)</v>
          </cell>
          <cell r="BK87" t="str">
            <v>11 Reoperation</v>
          </cell>
          <cell r="BL87" t="str">
            <v>13 Peripheral vascular disease</v>
          </cell>
          <cell r="BM87" t="str">
            <v>14 Chronic heart failure (including NYHA classification)</v>
          </cell>
          <cell r="BN87" t="str">
            <v>15 Unstable angina</v>
          </cell>
          <cell r="BO87" t="str">
            <v>16 Recent MI (timing)</v>
          </cell>
          <cell r="BP87" t="str">
            <v>19a Saphenous vein graft only</v>
          </cell>
          <cell r="BQ87" t="str">
            <v>39c Ventricular tachycardia/fibrillation immediately preop</v>
          </cell>
          <cell r="BR87" t="str">
            <v>41 Non-CABG surgery (tricuspid valve, pulmonary embolectomy, transplantation, acute aortic dissection, post-MI VSD)</v>
          </cell>
          <cell r="BS87" t="str">
            <v>46 Preoperative intubation</v>
          </cell>
          <cell r="BT87" t="str">
            <v>47 Concurrent valve surgery</v>
          </cell>
        </row>
        <row r="88">
          <cell r="BG88" t="str">
            <v>01 Age</v>
          </cell>
          <cell r="BH88" t="str">
            <v>02 Sex</v>
          </cell>
          <cell r="BI88" t="str">
            <v>05 Creatinine</v>
          </cell>
          <cell r="BJ88" t="str">
            <v>06 Ejection fraction</v>
          </cell>
          <cell r="BK88" t="str">
            <v>07 Urgency / Status</v>
          </cell>
          <cell r="BL88" t="str">
            <v>08 Pulmonary disease</v>
          </cell>
          <cell r="BM88" t="str">
            <v>09 Systolic pulmonary pressure &gt;060 mmHg</v>
          </cell>
          <cell r="BN88" t="str">
            <v>11 Previous cardiac surgery</v>
          </cell>
          <cell r="BO88" t="str">
            <v>12 Neurological dysfunction (disease severely affecting 2 ambulation or day-to-day functioning)</v>
          </cell>
          <cell r="BP88" t="str">
            <v>13a Extracardiac arteriopathy (any one or more of the 2 following: claudication, carotid occlusion or &gt;50% stenosis, previous or planned intervention on the abdominal aorta, limb arteries or carotids)</v>
          </cell>
          <cell r="BQ88" t="str">
            <v>15 Unstable angina</v>
          </cell>
          <cell r="BR88" t="str">
            <v>16 Recent MI (&lt; 90 days)</v>
          </cell>
          <cell r="BS88" t="str">
            <v>35 Active endocarditis</v>
          </cell>
          <cell r="BT88" t="str">
            <v>41 Thoracic aortic surgery </v>
          </cell>
          <cell r="BU88" t="str">
            <v>41 Ventricular septal rupture</v>
          </cell>
          <cell r="BV88" t="str">
            <v>43 Critical preoperative state [ventricular tachycardia or fibrillation or aborted sudden death, preoperative cardiac massage, preoperative ventilation before arrival in the anaesthetic room, preoperative inotropic support, intraaortic balloon counterpulsation or preoperative acute renal failure (anuria or oliguria &lt;10 ml/h)]</v>
          </cell>
          <cell r="BW88" t="str">
            <v>47 Other than isolated coronary surgery</v>
          </cell>
        </row>
        <row r="89">
          <cell r="BG89" t="str">
            <v xml:space="preserve"> 03 BSA</v>
          </cell>
          <cell r="BH89" t="str">
            <v>01 Age</v>
          </cell>
          <cell r="BI89" t="str">
            <v>04 Diabetes requiring medication</v>
          </cell>
          <cell r="BJ89" t="str">
            <v>05 Creatinine</v>
          </cell>
          <cell r="BK89" t="str">
            <v>06 Ejection fraction</v>
          </cell>
          <cell r="BL89" t="str">
            <v>07 Urgency / Status</v>
          </cell>
          <cell r="BM89" t="str">
            <v>08 COPD</v>
          </cell>
          <cell r="BN89" t="str">
            <v>11 Previous heart surgery</v>
          </cell>
          <cell r="BO89" t="str">
            <v>12 Cerebrovascular disease</v>
          </cell>
          <cell r="BP89" t="str">
            <v>13 Peripheral vascular disease</v>
          </cell>
          <cell r="BQ89" t="str">
            <v>16 Previous MI (timing)</v>
          </cell>
          <cell r="BR89" t="str">
            <v>17 CHF</v>
          </cell>
          <cell r="BS89" t="str">
            <v>27 Stenosis in LMCA of &gt; 50%</v>
          </cell>
          <cell r="BT89" t="str">
            <v>29 Cardiomegaly on chest x-ray</v>
          </cell>
          <cell r="BU89" t="str">
            <v>37 PTCA within 12 hours of surgery</v>
          </cell>
          <cell r="BV89" t="str">
            <v>56 ASA Class V</v>
          </cell>
        </row>
        <row r="90">
          <cell r="BG90" t="str">
            <v>19a non-use of internal thoracic artery (ITA)</v>
          </cell>
          <cell r="BH90" t="str">
            <v>34 On-pump CABG</v>
          </cell>
          <cell r="BI90" t="str">
            <v>999 Low-cardiac output in the postoperative period</v>
          </cell>
        </row>
        <row r="91">
          <cell r="BG91" t="str">
            <v>06 Low EF</v>
          </cell>
          <cell r="BH91" t="str">
            <v>07 Urgency / Status</v>
          </cell>
          <cell r="BI91" t="str">
            <v>28 Cardiopulmonary bypass time</v>
          </cell>
        </row>
        <row r="92">
          <cell r="BG92" t="str">
            <v>01 Age &gt; 65 years</v>
          </cell>
          <cell r="BH92" t="str">
            <v>05 Dialysis</v>
          </cell>
          <cell r="BI92" t="str">
            <v>12 Type I neurologic dysfunction</v>
          </cell>
          <cell r="BJ92" t="str">
            <v>23 Use of IABP</v>
          </cell>
          <cell r="BK92" t="str">
            <v>28 Cardiopulmonary bypass time (&gt;115 minutes)</v>
          </cell>
          <cell r="BL92" t="str">
            <v>60 Time between hospital admission and surgical procedure</v>
          </cell>
          <cell r="BM92" t="str">
            <v>999 Serum creatinine rise of  &gt; 0.4 mg/dl between admission and peak value</v>
          </cell>
        </row>
        <row r="93">
          <cell r="BG93" t="str">
            <v>01 Age</v>
          </cell>
          <cell r="BH93" t="str">
            <v>02 Sex</v>
          </cell>
          <cell r="BI93" t="str">
            <v>04 Diabetes</v>
          </cell>
          <cell r="BJ93" t="str">
            <v>05 Dialysis</v>
          </cell>
          <cell r="BK93" t="str">
            <v>05 Serum creatinine &gt;2 mg/dl</v>
          </cell>
          <cell r="BL93" t="str">
            <v>06 Ejection fraction</v>
          </cell>
          <cell r="BM93" t="str">
            <v>07 Urgency / Status</v>
          </cell>
          <cell r="BN93" t="str">
            <v>08 COPD</v>
          </cell>
          <cell r="BO93" t="str">
            <v>09 Pulmonary hypertension</v>
          </cell>
          <cell r="BP93" t="str">
            <v>11 Prior CABG</v>
          </cell>
          <cell r="BQ93" t="str">
            <v>13a Extra-cardiac arteriopathy</v>
          </cell>
          <cell r="BR93" t="str">
            <v>15 Unstable angina</v>
          </cell>
          <cell r="BS93" t="str">
            <v>30 Shock</v>
          </cell>
          <cell r="BT93" t="str">
            <v>39c Malignant ventricular arrhythmia</v>
          </cell>
        </row>
        <row r="94">
          <cell r="BG94" t="str">
            <v>01 Age</v>
          </cell>
          <cell r="BH94" t="str">
            <v>02 Sex</v>
          </cell>
          <cell r="BI94" t="str">
            <v>22 Race</v>
          </cell>
          <cell r="BJ94" t="str">
            <v>26 Etiology of cirrhosis</v>
          </cell>
          <cell r="BK94" t="str">
            <v>26 Hepatic decompensation (ascites, 26 Hepatic encephalopathy, coagulopathy)</v>
          </cell>
          <cell r="BL94" t="str">
            <v>48 Elixhauser comorbidities (congestive heart failure)</v>
          </cell>
          <cell r="BM94" t="str">
            <v>57 Health insurance (private vs. non-private)</v>
          </cell>
        </row>
        <row r="95">
          <cell r="BG95" t="str">
            <v>01 Age</v>
          </cell>
          <cell r="BH95" t="str">
            <v>02 Sex</v>
          </cell>
          <cell r="BI95" t="str">
            <v>03 BSA</v>
          </cell>
          <cell r="BJ95" t="str">
            <v>04 Diabetes</v>
          </cell>
          <cell r="BK95" t="str">
            <v>05 Creatinine</v>
          </cell>
          <cell r="BL95" t="str">
            <v>05 Dialysis</v>
          </cell>
          <cell r="BM95" t="str">
            <v>06 Ejection fraction</v>
          </cell>
          <cell r="BN95" t="str">
            <v>07 Urgency / Status</v>
          </cell>
          <cell r="BO95" t="str">
            <v>08 Chronic lung disease</v>
          </cell>
          <cell r="BP95" t="str">
            <v>11 Reoperation / prior CABG</v>
          </cell>
          <cell r="BQ95" t="str">
            <v>12 Cerebrovascular disease with or without CVA</v>
          </cell>
          <cell r="BR95" t="str">
            <v>13 Peripheral vascular disease</v>
          </cell>
          <cell r="BS95" t="str">
            <v>14 CHF (NYHA classification)</v>
          </cell>
          <cell r="BT95" t="str">
            <v>15 Unstable angina</v>
          </cell>
          <cell r="BU95" t="str">
            <v>16 Recent MI (timing)</v>
          </cell>
          <cell r="BV95" t="str">
            <v>18 Number of diseased vessels</v>
          </cell>
          <cell r="BW95" t="str">
            <v xml:space="preserve">20 Mitral insufficiency </v>
          </cell>
          <cell r="BX95" t="str">
            <v>23 Split</v>
          </cell>
          <cell r="BY95" t="str">
            <v>23a Split</v>
          </cell>
          <cell r="BZ95" t="str">
            <v>30 Shock</v>
          </cell>
          <cell r="CA95" t="str">
            <v xml:space="preserve">31 Immunosuppressive treatment </v>
          </cell>
          <cell r="CB95" t="str">
            <v xml:space="preserve">37 PCI &lt; 06 hours </v>
          </cell>
          <cell r="CC95" t="str">
            <v>39b Atrial fibrillation</v>
          </cell>
          <cell r="CD95" t="str">
            <v>777 Preoperative IABP / inotropes</v>
          </cell>
        </row>
        <row r="96">
          <cell r="BG96" t="str">
            <v>01 Age</v>
          </cell>
          <cell r="BH96" t="str">
            <v>02 Sex</v>
          </cell>
          <cell r="BI96" t="str">
            <v>03 BMI</v>
          </cell>
          <cell r="BJ96" t="str">
            <v>03 Height</v>
          </cell>
          <cell r="BK96" t="str">
            <v>04 Diabetes mellitus</v>
          </cell>
          <cell r="BL96" t="str">
            <v>05 Creatinine</v>
          </cell>
          <cell r="BM96" t="str">
            <v>05 Dialysis</v>
          </cell>
          <cell r="BN96" t="str">
            <v>06 Ejection fraction</v>
          </cell>
          <cell r="BO96" t="str">
            <v>08 Chronic lung disease</v>
          </cell>
          <cell r="BP96" t="str">
            <v>11 Reoperation</v>
          </cell>
          <cell r="BQ96" t="str">
            <v>12 Carotid stenosis &gt; 075%</v>
          </cell>
          <cell r="BR96" t="str">
            <v>12 CVA/TIA/RIND</v>
          </cell>
          <cell r="BS96" t="str">
            <v>12 Prior carotid surgery</v>
          </cell>
          <cell r="BT96" t="str">
            <v>13 Peripheral vascular disease</v>
          </cell>
          <cell r="BU96" t="str">
            <v>14 CHF (NYHA class)</v>
          </cell>
          <cell r="BV96" t="str">
            <v>15 Unstable angina, no MI</v>
          </cell>
          <cell r="BW96" t="str">
            <v>16 Recent MI (timing)</v>
          </cell>
          <cell r="BX96" t="str">
            <v>18 Number of diseased vessels</v>
          </cell>
          <cell r="BY96" t="str">
            <v>20 Aortic insufficiency</v>
          </cell>
          <cell r="BZ96" t="str">
            <v>20 Aortic stenosis (Aortic gradient)</v>
          </cell>
          <cell r="CA96" t="str">
            <v>20 Mitral insufficiency</v>
          </cell>
          <cell r="CB96" t="str">
            <v>20 Tricuspid insufficiency</v>
          </cell>
          <cell r="CC96" t="str">
            <v>21 Hypertension</v>
          </cell>
          <cell r="CD96" t="str">
            <v>22 Ethnicity / race</v>
          </cell>
          <cell r="CE96" t="str">
            <v>23 Split</v>
          </cell>
          <cell r="CF96" t="str">
            <v>23a Split</v>
          </cell>
          <cell r="CG96" t="str">
            <v>25 Current smoker</v>
          </cell>
          <cell r="CH96" t="str">
            <v>25 Past smoker</v>
          </cell>
          <cell r="CI96" t="str">
            <v>27 Left main disease &gt; 50%</v>
          </cell>
          <cell r="CJ96" t="str">
            <v>30 Shock</v>
          </cell>
          <cell r="CK96" t="str">
            <v>31 Immunosuppressive treatment</v>
          </cell>
          <cell r="CL96" t="str">
            <v>32 Date of surgery, per year</v>
          </cell>
          <cell r="CM96" t="str">
            <v>37 PCI within 06 hours</v>
          </cell>
          <cell r="CN96" t="str">
            <v>39b Atrial fibrillation</v>
          </cell>
          <cell r="CO96" t="str">
            <v>777 Preoperative IABP / inotropes</v>
          </cell>
        </row>
        <row r="97">
          <cell r="BG97" t="str">
            <v>01 Age</v>
          </cell>
          <cell r="BH97" t="str">
            <v>02 Sex</v>
          </cell>
          <cell r="BI97" t="str">
            <v>03 BMI</v>
          </cell>
          <cell r="BJ97" t="str">
            <v>03 Height</v>
          </cell>
          <cell r="BK97" t="str">
            <v>04 Diabetes mellitus</v>
          </cell>
          <cell r="BL97" t="str">
            <v>05 Creatinine</v>
          </cell>
          <cell r="BM97" t="str">
            <v>05 Dialysis</v>
          </cell>
          <cell r="BN97" t="str">
            <v>06 Ejection fraction</v>
          </cell>
          <cell r="BO97" t="str">
            <v>08 Chronic lung disease</v>
          </cell>
          <cell r="BP97" t="str">
            <v>11 Reoperation</v>
          </cell>
          <cell r="BQ97" t="str">
            <v>12 Carotid stenosis &gt; 075%</v>
          </cell>
          <cell r="BR97" t="str">
            <v>12 CVA/TIA/RIND</v>
          </cell>
          <cell r="BS97" t="str">
            <v>12 Prior carotid surgery</v>
          </cell>
          <cell r="BT97" t="str">
            <v>13 Peripheral vascular disease</v>
          </cell>
          <cell r="BU97" t="str">
            <v>14 CHF (NYHA class)</v>
          </cell>
          <cell r="BV97" t="str">
            <v>15 Unstable angina, no MI</v>
          </cell>
          <cell r="BW97" t="str">
            <v>16 Recent MI (timing)</v>
          </cell>
          <cell r="BX97" t="str">
            <v>18 Number of diseased vessels</v>
          </cell>
          <cell r="BY97" t="str">
            <v>20 Aortic insufficiency</v>
          </cell>
          <cell r="BZ97" t="str">
            <v>20 Aortic stenosis (Aortic gradient)</v>
          </cell>
          <cell r="CA97" t="str">
            <v>20 Mitral insufficiency</v>
          </cell>
          <cell r="CB97" t="str">
            <v>20 Tricuspid insufficiency</v>
          </cell>
          <cell r="CC97" t="str">
            <v>21 Hypertension</v>
          </cell>
          <cell r="CD97" t="str">
            <v>22 Ethnicity / race</v>
          </cell>
          <cell r="CE97" t="str">
            <v>23 Split</v>
          </cell>
          <cell r="CF97" t="str">
            <v>23a Split</v>
          </cell>
          <cell r="CG97" t="str">
            <v>25 Current smoker</v>
          </cell>
          <cell r="CH97" t="str">
            <v>25 Past smoker</v>
          </cell>
          <cell r="CI97" t="str">
            <v>27 Left main disease &gt; 50%</v>
          </cell>
          <cell r="CJ97" t="str">
            <v>30 Shock</v>
          </cell>
          <cell r="CK97" t="str">
            <v>31 Immunosuppressive treatment</v>
          </cell>
          <cell r="CL97" t="str">
            <v>32 Date of surgery, per year</v>
          </cell>
          <cell r="CM97" t="str">
            <v>37 PCI within 06 hours</v>
          </cell>
          <cell r="CN97" t="str">
            <v>39b Atrial fibrillation</v>
          </cell>
          <cell r="CO97" t="str">
            <v>777 Preoperative IABP / inotropes</v>
          </cell>
        </row>
        <row r="98">
          <cell r="BG98" t="str">
            <v>01 Age</v>
          </cell>
          <cell r="BH98" t="str">
            <v>02 Sex</v>
          </cell>
          <cell r="BI98" t="str">
            <v>03 BMI</v>
          </cell>
          <cell r="BJ98" t="str">
            <v>03 Height</v>
          </cell>
          <cell r="BK98" t="str">
            <v>04 Diabetes mellitus</v>
          </cell>
          <cell r="BL98" t="str">
            <v>05 Creatinine</v>
          </cell>
          <cell r="BM98" t="str">
            <v>05 Dialysis</v>
          </cell>
          <cell r="BN98" t="str">
            <v>06 Ejection fraction</v>
          </cell>
          <cell r="BO98" t="str">
            <v>08 Chronic lung disease</v>
          </cell>
          <cell r="BP98" t="str">
            <v>11 Reoperation</v>
          </cell>
          <cell r="BQ98" t="str">
            <v>12 Carotid stenosis &gt; 075%</v>
          </cell>
          <cell r="BR98" t="str">
            <v>12 CVA/TIA/RIND</v>
          </cell>
          <cell r="BS98" t="str">
            <v>12 Prior carotid surgery</v>
          </cell>
          <cell r="BT98" t="str">
            <v>13 Peripheral vascular disease</v>
          </cell>
          <cell r="BU98" t="str">
            <v>14 CHF (NYHA class)</v>
          </cell>
          <cell r="BV98" t="str">
            <v>15 Unstable angina, no MI</v>
          </cell>
          <cell r="BW98" t="str">
            <v>16 Recent MI (timing)</v>
          </cell>
          <cell r="BX98" t="str">
            <v>18 Number of diseased vessels</v>
          </cell>
          <cell r="BY98" t="str">
            <v>20 Aortic insufficiency</v>
          </cell>
          <cell r="BZ98" t="str">
            <v>20 Aortic stenosis (Aortic gradient)</v>
          </cell>
          <cell r="CA98" t="str">
            <v>20 Mitral insufficiency</v>
          </cell>
          <cell r="CB98" t="str">
            <v>20 Tricuspid insufficiency</v>
          </cell>
          <cell r="CC98" t="str">
            <v>21 Hypertension</v>
          </cell>
          <cell r="CD98" t="str">
            <v>22 Ethnicity / race</v>
          </cell>
          <cell r="CE98" t="str">
            <v>23 Split</v>
          </cell>
          <cell r="CF98" t="str">
            <v>23a Split</v>
          </cell>
          <cell r="CG98" t="str">
            <v>25 Current smoker</v>
          </cell>
          <cell r="CH98" t="str">
            <v>25 Past smoker</v>
          </cell>
          <cell r="CI98" t="str">
            <v>27 Left main disease &gt; 50%</v>
          </cell>
          <cell r="CJ98" t="str">
            <v>30 Shock</v>
          </cell>
          <cell r="CK98" t="str">
            <v>31 Immunosuppressive treatment</v>
          </cell>
          <cell r="CL98" t="str">
            <v>32 Date of surgery, per year</v>
          </cell>
          <cell r="CM98" t="str">
            <v>37 PCI within 06 hours</v>
          </cell>
          <cell r="CN98" t="str">
            <v>39b Atrial fibrillation</v>
          </cell>
          <cell r="CO98" t="str">
            <v>777 Preoperative IABP / inotropes</v>
          </cell>
        </row>
        <row r="99">
          <cell r="BG99" t="str">
            <v>01 Age</v>
          </cell>
          <cell r="BH99" t="str">
            <v>02 Sex</v>
          </cell>
          <cell r="BI99" t="str">
            <v>03 BMI</v>
          </cell>
          <cell r="BJ99" t="str">
            <v>03 Height</v>
          </cell>
          <cell r="BK99" t="str">
            <v>04 Diabetes mellitus</v>
          </cell>
          <cell r="BL99" t="str">
            <v>05 Creatinine</v>
          </cell>
          <cell r="BM99" t="str">
            <v>05 Dialysis</v>
          </cell>
          <cell r="BN99" t="str">
            <v>06 Ejection fraction</v>
          </cell>
          <cell r="BO99" t="str">
            <v>08 Chronic lung disease</v>
          </cell>
          <cell r="BP99" t="str">
            <v>11 Reoperation</v>
          </cell>
          <cell r="BQ99" t="str">
            <v>12 Carotid stenosis &gt; 075%</v>
          </cell>
          <cell r="BR99" t="str">
            <v>12 CVA/TIA/RIND</v>
          </cell>
          <cell r="BS99" t="str">
            <v>12 Prior carotid surgery</v>
          </cell>
          <cell r="BT99" t="str">
            <v>13 Peripheral vascular disease</v>
          </cell>
          <cell r="BU99" t="str">
            <v>14 CHF (NYHA class)</v>
          </cell>
          <cell r="BV99" t="str">
            <v>15 Unstable angina, no MI</v>
          </cell>
          <cell r="BW99" t="str">
            <v>16 Recent MI (timing)</v>
          </cell>
          <cell r="BX99" t="str">
            <v>18 Number of diseased vessels</v>
          </cell>
          <cell r="BY99" t="str">
            <v>20 Aortic insufficiency</v>
          </cell>
          <cell r="BZ99" t="str">
            <v>20 Aortic stenosis (Aortic gradient)</v>
          </cell>
          <cell r="CA99" t="str">
            <v>20 Mitral insufficiency</v>
          </cell>
          <cell r="CB99" t="str">
            <v>20 Tricuspid insufficiency</v>
          </cell>
          <cell r="CC99" t="str">
            <v>21 Hypertension</v>
          </cell>
          <cell r="CD99" t="str">
            <v>22 Ethnicity / race</v>
          </cell>
          <cell r="CE99" t="str">
            <v>23 Split</v>
          </cell>
          <cell r="CF99" t="str">
            <v>23a Split</v>
          </cell>
          <cell r="CG99" t="str">
            <v>25 Current smoker</v>
          </cell>
          <cell r="CH99" t="str">
            <v>25 Past smoker</v>
          </cell>
          <cell r="CI99" t="str">
            <v>27 Left main disease &gt; 50%</v>
          </cell>
          <cell r="CJ99" t="str">
            <v>30 Shock</v>
          </cell>
          <cell r="CK99" t="str">
            <v>31 Immunosuppressive treatment</v>
          </cell>
          <cell r="CL99" t="str">
            <v>32 Date of surgery, per year</v>
          </cell>
          <cell r="CM99" t="str">
            <v>37 PCI within 06 hours</v>
          </cell>
          <cell r="CN99" t="str">
            <v>39b Atrial fibrillation</v>
          </cell>
          <cell r="CO99" t="str">
            <v>777 Preoperative IABP / inotropes</v>
          </cell>
        </row>
        <row r="100">
          <cell r="BG100" t="str">
            <v>01 Age</v>
          </cell>
          <cell r="BH100" t="str">
            <v>02 Sex</v>
          </cell>
          <cell r="BI100" t="str">
            <v>05 Creatinine</v>
          </cell>
          <cell r="BJ100" t="str">
            <v>07 Urgency / Status</v>
          </cell>
          <cell r="BK100" t="str">
            <v>14a Split</v>
          </cell>
          <cell r="BL100" t="str">
            <v>17b Split</v>
          </cell>
          <cell r="BM100" t="str">
            <v>18 Split</v>
          </cell>
          <cell r="BN100" t="str">
            <v>27 Split</v>
          </cell>
          <cell r="BO100" t="str">
            <v>4 Diabetes mellitus</v>
          </cell>
          <cell r="BP100" t="str">
            <v>777 Left ventricular dysfunction (measured as diuretics with or without shortness of breath)</v>
          </cell>
          <cell r="BQ100" t="str">
            <v>777 Number of disease vessels, also asks left main disease</v>
          </cell>
        </row>
        <row r="101">
          <cell r="BG101" t="str">
            <v>01 Split</v>
          </cell>
          <cell r="BH101" t="str">
            <v>02 Split</v>
          </cell>
          <cell r="BI101" t="str">
            <v>05 Split</v>
          </cell>
          <cell r="BJ101" t="str">
            <v>07 Split</v>
          </cell>
          <cell r="BK101" t="str">
            <v>14a Split</v>
          </cell>
          <cell r="BL101" t="str">
            <v>17b Split</v>
          </cell>
          <cell r="BM101" t="str">
            <v>18 Split</v>
          </cell>
          <cell r="BN101" t="str">
            <v>27 Split</v>
          </cell>
          <cell r="BO101" t="str">
            <v>33 Cross clamp time (per graft)</v>
          </cell>
          <cell r="BP101" t="str">
            <v>4 Split</v>
          </cell>
          <cell r="BQ101" t="str">
            <v>777 Case mix severity score (i.e., the above model: urgency, LV dysfunction, creatining, number of diseased vessels / left main disease, age, diabetes mellitus, sex)</v>
          </cell>
          <cell r="BR101" t="str">
            <v>888 Complicated surgery (no, moderate, severe)</v>
          </cell>
          <cell r="BS101" t="str">
            <v>888 Intra-operative IABP</v>
          </cell>
          <cell r="BT101" t="str">
            <v>888 Withdrawal from cardiopulmonary bypass (number of attempts, need for inotropes)</v>
          </cell>
        </row>
        <row r="102">
          <cell r="BG102" t="str">
            <v>01 Split</v>
          </cell>
          <cell r="BH102" t="str">
            <v>02 Split</v>
          </cell>
          <cell r="BI102" t="str">
            <v>05 Split</v>
          </cell>
          <cell r="BJ102" t="str">
            <v>07 Split</v>
          </cell>
          <cell r="BK102" t="str">
            <v>14a Split</v>
          </cell>
          <cell r="BL102" t="str">
            <v>17 Split</v>
          </cell>
          <cell r="BM102" t="str">
            <v>17b Split</v>
          </cell>
          <cell r="BN102" t="str">
            <v>18 Split</v>
          </cell>
          <cell r="BO102" t="str">
            <v>27 Split</v>
          </cell>
          <cell r="BP102" t="str">
            <v>33 Split</v>
          </cell>
          <cell r="BQ102" t="str">
            <v>4 Split</v>
          </cell>
          <cell r="BR102" t="str">
            <v>777 Combined severity score (i.e., urgency, LV dysfunction, creatining, number of diseased vessels / left main disease, age, diabetes mellitus, sex, intraoperative IABP, complicated surgery, cross clamp time per graft, number of attempts to withdraw from bypass and need for inotropes)</v>
          </cell>
          <cell r="BS102" t="str">
            <v>888 Split</v>
          </cell>
          <cell r="BT102" t="str">
            <v>888 Split</v>
          </cell>
          <cell r="BU102" t="str">
            <v>888 Split</v>
          </cell>
          <cell r="BV102" t="str">
            <v>999 Additional surgery during current admission</v>
          </cell>
          <cell r="BW102" t="str">
            <v>999 Postoperative blood pressure decline</v>
          </cell>
          <cell r="BX102" t="str">
            <v>999 Postoperative heart failure</v>
          </cell>
          <cell r="BY102" t="str">
            <v>999 Postoperative hemoglobin</v>
          </cell>
          <cell r="BZ102" t="str">
            <v>999 Postoperative steroids</v>
          </cell>
          <cell r="CA102" t="str">
            <v>999 Postoperative stroke</v>
          </cell>
          <cell r="CB102" t="str">
            <v>999 Postoperative transfusion (number of units of blood products)</v>
          </cell>
          <cell r="CC102" t="str">
            <v>999 Postoperative urine volume</v>
          </cell>
          <cell r="CD102" t="str">
            <v>999 Postoperative ventricular arrhythmia</v>
          </cell>
        </row>
        <row r="103">
          <cell r="BG103" t="str">
            <v>01 Age</v>
          </cell>
          <cell r="BH103" t="str">
            <v>06 Ejection fraction</v>
          </cell>
          <cell r="BI103" t="str">
            <v>13 Peripheral vascular disease</v>
          </cell>
          <cell r="BJ103" t="str">
            <v>16 Recent MI</v>
          </cell>
          <cell r="BK103" t="str">
            <v>17 CHF on admission (without MI or shock)</v>
          </cell>
          <cell r="BL103" t="str">
            <v>30 Preprocedural shock</v>
          </cell>
        </row>
        <row r="104">
          <cell r="BG104" t="str">
            <v>01 Age</v>
          </cell>
          <cell r="BH104" t="str">
            <v>14 NYHA class</v>
          </cell>
          <cell r="BI104" t="str">
            <v>33 Aortic cross-clamp time</v>
          </cell>
        </row>
        <row r="105">
          <cell r="BG105" t="str">
            <v>01 Age</v>
          </cell>
          <cell r="BH105" t="str">
            <v>02 Sex</v>
          </cell>
          <cell r="BI105" t="str">
            <v>05 Renal failure</v>
          </cell>
          <cell r="BJ105" t="str">
            <v>07 Urgency / Status</v>
          </cell>
          <cell r="BK105" t="str">
            <v>29 Total bypass time</v>
          </cell>
          <cell r="BL105" t="str">
            <v>30 Shock</v>
          </cell>
          <cell r="BM105" t="str">
            <v>888 Intraoperative stroke</v>
          </cell>
          <cell r="BN105" t="str">
            <v>999 Gastrointestinal complications</v>
          </cell>
          <cell r="BO105" t="str">
            <v>999 Postoperative MI</v>
          </cell>
          <cell r="BP105" t="str">
            <v>999 Postoperative respiratory failure</v>
          </cell>
        </row>
        <row r="106">
          <cell r="BG106" t="str">
            <v>01 Age</v>
          </cell>
          <cell r="BH106" t="str">
            <v>03 BMI</v>
          </cell>
          <cell r="BI106" t="str">
            <v>04 Diabetes mellitus</v>
          </cell>
          <cell r="BJ106" t="str">
            <v>05 Renal failure (dialysis)</v>
          </cell>
          <cell r="BK106" t="str">
            <v>06 Ejection fraction</v>
          </cell>
          <cell r="BL106" t="str">
            <v>07 Urgency / Status</v>
          </cell>
          <cell r="BM106" t="str">
            <v>08 COPD</v>
          </cell>
          <cell r="BN106" t="str">
            <v>11 Previous cardiac operation</v>
          </cell>
          <cell r="BO106" t="str">
            <v>13 PVD</v>
          </cell>
          <cell r="BP106" t="str">
            <v>17 Current CHF</v>
          </cell>
          <cell r="BQ106" t="str">
            <v>17 Past CHF</v>
          </cell>
          <cell r="BR106" t="str">
            <v>19a ≥2 arterial grafts</v>
          </cell>
          <cell r="BS106" t="str">
            <v>42a Preoperative thrombolysis</v>
          </cell>
          <cell r="BT106" t="str">
            <v>59 LV hypertrophy</v>
          </cell>
          <cell r="BU106" t="str">
            <v>888 Intraoperative stroke</v>
          </cell>
          <cell r="BV106" t="str">
            <v>999 Deep sternal wound infection</v>
          </cell>
          <cell r="BW106" t="str">
            <v>999 Gastrointestinal complications</v>
          </cell>
          <cell r="BX106" t="str">
            <v>999 Postoperative MI</v>
          </cell>
          <cell r="BY106" t="str">
            <v>999 Postoperative renal failure</v>
          </cell>
          <cell r="BZ106" t="str">
            <v>999 Postoperative respiratory failure</v>
          </cell>
          <cell r="CA106" t="str">
            <v>999 Sepsis, endocarditis, or both</v>
          </cell>
        </row>
        <row r="107">
          <cell r="BG107" t="str">
            <v>01 Age</v>
          </cell>
          <cell r="BH107" t="str">
            <v>04 Diabetes mellitus</v>
          </cell>
          <cell r="BI107" t="str">
            <v>05 Renal failure</v>
          </cell>
          <cell r="BJ107" t="str">
            <v>06 Ejection fraction</v>
          </cell>
          <cell r="BK107" t="str">
            <v>13b Calcified aorta</v>
          </cell>
          <cell r="BL107" t="str">
            <v>19a ≥2 arterial grafts</v>
          </cell>
          <cell r="BM107" t="str">
            <v>39c Malignant ventricular arrhythmia</v>
          </cell>
          <cell r="BN107" t="str">
            <v>999 Deep sternal wound infection</v>
          </cell>
          <cell r="BO107" t="str">
            <v>999 Gastrointestinal complications</v>
          </cell>
          <cell r="BP107" t="str">
            <v>999 Postoperative MI</v>
          </cell>
          <cell r="BQ107" t="str">
            <v>999 Postoperative respiratory failure</v>
          </cell>
          <cell r="BR107" t="str">
            <v>999 Sepsis, endocarditis, or both</v>
          </cell>
        </row>
        <row r="108">
          <cell r="BG108" t="str">
            <v>01 Age</v>
          </cell>
          <cell r="BH108" t="str">
            <v>03 Obesity</v>
          </cell>
          <cell r="BI108" t="str">
            <v>03a Split</v>
          </cell>
          <cell r="BJ108" t="str">
            <v>05 Split</v>
          </cell>
          <cell r="BK108" t="str">
            <v>06 Left ventricular function</v>
          </cell>
          <cell r="BL108" t="str">
            <v>07 Urgency / status</v>
          </cell>
          <cell r="BM108" t="str">
            <v>08 Split</v>
          </cell>
          <cell r="BN108" t="str">
            <v>09 Split</v>
          </cell>
          <cell r="BO108" t="str">
            <v>11 Reoperation</v>
          </cell>
          <cell r="BP108" t="str">
            <v>12 Split</v>
          </cell>
          <cell r="BQ108" t="str">
            <v>15 Split</v>
          </cell>
          <cell r="BR108" t="str">
            <v>16 Split</v>
          </cell>
          <cell r="BS108" t="str">
            <v>17 Evidence of heart failure</v>
          </cell>
          <cell r="BT108" t="str">
            <v>21 Split</v>
          </cell>
          <cell r="BU108" t="str">
            <v>26 Split</v>
          </cell>
          <cell r="BV108" t="str">
            <v>35 Split</v>
          </cell>
          <cell r="BW108" t="str">
            <v>39a Split</v>
          </cell>
          <cell r="BX108" t="str">
            <v>777 Other severe and uncontrolled systemic disturbances (systolic pulmonary arterial pressure &gt;50 mmHg; uncontrolled systemic arterial hypertension; renal insufficiency; chronic lung disease; poor hepatic function; cerebrovacular insufficiency; severe arrhythmias; active endocarditis; cachexia.)</v>
          </cell>
          <cell r="BY108" t="str">
            <v>777 Unstable angina or recent MI</v>
          </cell>
        </row>
        <row r="109">
          <cell r="BG109" t="str">
            <v>01 Age</v>
          </cell>
          <cell r="BH109" t="str">
            <v>02 Sex</v>
          </cell>
          <cell r="BI109" t="str">
            <v>06 Left ventricular function grade (EF?)</v>
          </cell>
          <cell r="BJ109" t="str">
            <v>07 Urgency / Status</v>
          </cell>
          <cell r="BK109" t="str">
            <v>11 Prior CABG</v>
          </cell>
          <cell r="BL109" t="str">
            <v>41 Split</v>
          </cell>
          <cell r="BM109" t="str">
            <v>47 Split</v>
          </cell>
          <cell r="BN109" t="str">
            <v>777 Type of surgery (CABG, non-CABG, concurrent valve)</v>
          </cell>
        </row>
        <row r="110">
          <cell r="BG110" t="str">
            <v>01 Age</v>
          </cell>
          <cell r="BH110" t="str">
            <v>02 Sex</v>
          </cell>
          <cell r="BI110" t="str">
            <v>04 Diabetes</v>
          </cell>
          <cell r="BJ110" t="str">
            <v>06 Ejection fraction</v>
          </cell>
          <cell r="BK110" t="str">
            <v>07 Urgency / Status</v>
          </cell>
          <cell r="BL110" t="str">
            <v>08 COPD</v>
          </cell>
          <cell r="BM110" t="str">
            <v>13 Peripheral vascular disease</v>
          </cell>
          <cell r="BN110" t="str">
            <v>15c CCS angina class</v>
          </cell>
          <cell r="BO110" t="str">
            <v>16 Receng MI (timing)</v>
          </cell>
          <cell r="BP110" t="str">
            <v>27 Left main disease</v>
          </cell>
        </row>
        <row r="111">
          <cell r="BG111" t="str">
            <v>01 Age</v>
          </cell>
          <cell r="BH111" t="str">
            <v>02 Sex</v>
          </cell>
          <cell r="BI111" t="str">
            <v>07 Urgency / Status</v>
          </cell>
          <cell r="BJ111" t="str">
            <v>11 Prior cardiac  surgery</v>
          </cell>
          <cell r="BK111" t="str">
            <v>16 Prior MI (timing)</v>
          </cell>
          <cell r="BL111" t="str">
            <v>32a Center</v>
          </cell>
          <cell r="BM111" t="str">
            <v>47 Other than isolated  CABG</v>
          </cell>
          <cell r="BN111" t="str">
            <v>48 Charlson score (mean)</v>
          </cell>
        </row>
        <row r="112">
          <cell r="BG112" t="str">
            <v>01 Age</v>
          </cell>
          <cell r="BH112" t="str">
            <v>06 Ejection fraction</v>
          </cell>
          <cell r="BI112" t="str">
            <v xml:space="preserve">06a High WMSS index </v>
          </cell>
          <cell r="BJ112" t="str">
            <v>08 COPD</v>
          </cell>
          <cell r="BK112" t="str">
            <v>12 Cerebrovascular disease</v>
          </cell>
          <cell r="BL112" t="str">
            <v>13 Peripheral vascular disease (PVD)</v>
          </cell>
          <cell r="BM112" t="str">
            <v>16 Prior MI</v>
          </cell>
          <cell r="BN112" t="str">
            <v>17 Preoperative heart failure</v>
          </cell>
          <cell r="BO112" t="str">
            <v>18a Extensive CAD (angiographically identified)</v>
          </cell>
          <cell r="BP112" t="str">
            <v>21 Hypertension</v>
          </cell>
        </row>
        <row r="113">
          <cell r="BG113" t="str">
            <v>01 Age</v>
          </cell>
          <cell r="BH113" t="str">
            <v>02 Sex</v>
          </cell>
          <cell r="BI113" t="str">
            <v>05 Chronic renal failure</v>
          </cell>
          <cell r="BJ113" t="str">
            <v>07 Urgency / Status</v>
          </cell>
          <cell r="BK113" t="str">
            <v>23 Perioperative IABP</v>
          </cell>
          <cell r="BL113" t="str">
            <v>34 On-pump CABG</v>
          </cell>
        </row>
        <row r="114">
          <cell r="BG114" t="str">
            <v>01 Age</v>
          </cell>
          <cell r="BH114" t="str">
            <v>34 On-pump CABG</v>
          </cell>
        </row>
        <row r="115">
          <cell r="BG115" t="str">
            <v>01 Age</v>
          </cell>
          <cell r="BH115" t="str">
            <v>16 Prior MI</v>
          </cell>
          <cell r="BI115" t="str">
            <v>34 On-pump CABG</v>
          </cell>
        </row>
        <row r="116">
          <cell r="BG116" t="str">
            <v>06 Ejection fraction</v>
          </cell>
          <cell r="BH116" t="str">
            <v>39c Ventricular arrhythmias</v>
          </cell>
          <cell r="BI116" t="str">
            <v>999 Low cardiac output</v>
          </cell>
          <cell r="BJ116" t="str">
            <v>999 Ventilator-associated pneumonia</v>
          </cell>
        </row>
        <row r="117">
          <cell r="BG117" t="str">
            <v>01 Age</v>
          </cell>
          <cell r="BH117" t="str">
            <v>02 Sex</v>
          </cell>
          <cell r="BI117" t="str">
            <v>06 LVEDP</v>
          </cell>
          <cell r="BJ117" t="str">
            <v>07 Urgency / Status</v>
          </cell>
          <cell r="BK117" t="str">
            <v>11 Redo operation</v>
          </cell>
          <cell r="BL117" t="str">
            <v>14 Severity of CHF (NYHA?)</v>
          </cell>
          <cell r="BM117" t="str">
            <v>15c History of angina, severity (CCS)</v>
          </cell>
          <cell r="BN117" t="str">
            <v>16 Prior MI (number and timing)</v>
          </cell>
          <cell r="BO117" t="str">
            <v>17 Percent left main stenosis</v>
          </cell>
          <cell r="BP117" t="str">
            <v>18a Diffuse CAD</v>
          </cell>
          <cell r="BQ117" t="str">
            <v>19 Number of bypasses</v>
          </cell>
          <cell r="BR117" t="str">
            <v>47 Concurrent AVR</v>
          </cell>
          <cell r="BS117" t="str">
            <v>47 Concurrent MVR</v>
          </cell>
        </row>
        <row r="118">
          <cell r="BG118" t="str">
            <v>01 Age</v>
          </cell>
          <cell r="BH118" t="str">
            <v>02 Sex</v>
          </cell>
          <cell r="BI118" t="str">
            <v>06 LVEDP</v>
          </cell>
          <cell r="BJ118" t="str">
            <v>07 Urgency / Status</v>
          </cell>
          <cell r="BK118" t="str">
            <v>15a Angina</v>
          </cell>
          <cell r="BL118" t="str">
            <v>16 Prior MI (number, timing)</v>
          </cell>
          <cell r="BM118" t="str">
            <v>18a Diffuse CAD</v>
          </cell>
          <cell r="BN118" t="str">
            <v>19 Number of bypasses</v>
          </cell>
          <cell r="BO118" t="str">
            <v>27 Amount of LMCD</v>
          </cell>
          <cell r="BP118" t="str">
            <v>27 Left main stenosis</v>
          </cell>
        </row>
        <row r="119">
          <cell r="BG119" t="str">
            <v>01 Age</v>
          </cell>
          <cell r="BH119" t="str">
            <v>18 &gt;6 stenoses</v>
          </cell>
          <cell r="BI119" t="str">
            <v>18a Diffuse disease</v>
          </cell>
          <cell r="BJ119" t="str">
            <v>19 Number of bypasses</v>
          </cell>
          <cell r="BK119" t="str">
            <v>38 Family history of CAD in first-degree relative (parent, sibling, or child)</v>
          </cell>
        </row>
        <row r="120">
          <cell r="BG120" t="str">
            <v>01 Age</v>
          </cell>
          <cell r="BH120" t="str">
            <v>03 BMI</v>
          </cell>
          <cell r="BI120" t="str">
            <v xml:space="preserve">04 Diabetes mellitus </v>
          </cell>
          <cell r="BJ120" t="str">
            <v>05 Renal failure (creatinine or dialysis)</v>
          </cell>
          <cell r="BK120" t="str">
            <v>06 Ejection fraction</v>
          </cell>
          <cell r="BL120" t="str">
            <v xml:space="preserve">08 COPD </v>
          </cell>
          <cell r="BM120" t="str">
            <v xml:space="preserve">11 Previous open heart operations </v>
          </cell>
          <cell r="BN120" t="str">
            <v xml:space="preserve">12 Cerebrovascular disease </v>
          </cell>
          <cell r="BO120" t="str">
            <v xml:space="preserve">13 Peripheral arterial disease </v>
          </cell>
          <cell r="BP120" t="str">
            <v xml:space="preserve">17 Congestive heart failure </v>
          </cell>
          <cell r="BQ120" t="str">
            <v xml:space="preserve">27 Left main coronary artery disease </v>
          </cell>
          <cell r="BR120" t="str">
            <v xml:space="preserve">30 Hemodynamically unstable or shock </v>
          </cell>
          <cell r="BS120" t="str">
            <v xml:space="preserve">39c Malignant ventricular arrhythmia </v>
          </cell>
        </row>
        <row r="121">
          <cell r="BG121" t="str">
            <v>01 Age</v>
          </cell>
          <cell r="BH121" t="str">
            <v>02 Sex</v>
          </cell>
          <cell r="BI121" t="str">
            <v>03 BMI (kg/m2)</v>
          </cell>
          <cell r="BJ121" t="str">
            <v>04 Diabetes mellitus</v>
          </cell>
          <cell r="BK121" t="str">
            <v>05 Creatinine, dialysis</v>
          </cell>
          <cell r="BL121" t="str">
            <v>06 Ejection fraction</v>
          </cell>
          <cell r="BM121" t="str">
            <v>07 Urgency / Status</v>
          </cell>
          <cell r="BN121" t="str">
            <v>08 Chronic lung disease</v>
          </cell>
          <cell r="BO121" t="str">
            <v>11 Previous cardiac surgery</v>
          </cell>
          <cell r="BP121" t="str">
            <v>12 Cerebrovascular disease, prior CVA (and timing thereof)</v>
          </cell>
          <cell r="BQ121" t="str">
            <v>13 Peripheral artery disease</v>
          </cell>
          <cell r="BR121" t="str">
            <v>14 CHF (NYHA class)</v>
          </cell>
          <cell r="BS121" t="str">
            <v>16 Prior MI (timing)</v>
          </cell>
          <cell r="BT121" t="str">
            <v>18 Number of diseased Vessels</v>
          </cell>
          <cell r="BU121" t="str">
            <v>20 Mitral insufficiency</v>
          </cell>
          <cell r="BV121" t="str">
            <v>21 Hypertension</v>
          </cell>
          <cell r="BW121" t="str">
            <v>22 Race</v>
          </cell>
          <cell r="BX121" t="str">
            <v>26 Hepatic failure</v>
          </cell>
          <cell r="BY121" t="str">
            <v>27 Left main disease (&gt;50% stenosis)</v>
          </cell>
          <cell r="BZ121" t="str">
            <v>30 Cardiogenic shock</v>
          </cell>
          <cell r="CA121" t="str">
            <v>31 Immunosuppressive treatment</v>
          </cell>
          <cell r="CB121" t="str">
            <v>39a Arrhythmia type (atrial fibrillation/flutter, heart block, sustained VT/VF)</v>
          </cell>
        </row>
        <row r="122">
          <cell r="BG122" t="str">
            <v>01 Age</v>
          </cell>
          <cell r="BH122" t="str">
            <v>02 Sex</v>
          </cell>
          <cell r="BI122" t="str">
            <v>03 Weight</v>
          </cell>
          <cell r="BJ122" t="str">
            <v>04 Diabetes mellitus</v>
          </cell>
          <cell r="BK122" t="str">
            <v>11 Prior CABG</v>
          </cell>
          <cell r="BL122" t="str">
            <v>16 Prior MI</v>
          </cell>
          <cell r="BM122" t="str">
            <v>16a Q-wave vs. non-Q-wave AMI</v>
          </cell>
          <cell r="BN122" t="str">
            <v>17 History of CHF</v>
          </cell>
          <cell r="BO122" t="str">
            <v>17c Killip class</v>
          </cell>
        </row>
        <row r="123">
          <cell r="BG123" t="str">
            <v>01 Age</v>
          </cell>
          <cell r="BH123" t="str">
            <v>03 BMI</v>
          </cell>
          <cell r="BI123" t="str">
            <v>05 Chronic renal failure</v>
          </cell>
          <cell r="BJ123" t="str">
            <v>06 Ejection fraction</v>
          </cell>
          <cell r="BK123" t="str">
            <v>07 Urgency / Status</v>
          </cell>
          <cell r="BL123" t="str">
            <v>08 COPD</v>
          </cell>
          <cell r="BM123" t="str">
            <v>13a Extracardiac arteriopathy</v>
          </cell>
          <cell r="BN123" t="str">
            <v>14 NYHA class</v>
          </cell>
          <cell r="BO123" t="str">
            <v>39b Atrial fibrillation or flutter (within two weeks)</v>
          </cell>
          <cell r="BP123" t="str">
            <v>43 Critical preoperative state</v>
          </cell>
          <cell r="BQ123" t="str">
            <v>47 Concurrent valve procedure</v>
          </cell>
        </row>
        <row r="124">
          <cell r="BG124" t="str">
            <v>01 Age</v>
          </cell>
          <cell r="BH124" t="str">
            <v>03 BMI</v>
          </cell>
          <cell r="BI124" t="str">
            <v>05 Chronic renal failure</v>
          </cell>
          <cell r="BJ124" t="str">
            <v>06 Ejection fraction</v>
          </cell>
          <cell r="BK124" t="str">
            <v>07 Urgency / Status</v>
          </cell>
          <cell r="BL124" t="str">
            <v>08 COPD</v>
          </cell>
          <cell r="BM124" t="str">
            <v>13a Extracardiac arteriopathy</v>
          </cell>
          <cell r="BN124" t="str">
            <v>14 NYHA (CHF)</v>
          </cell>
          <cell r="BO124" t="str">
            <v>39b Atrial fibrillation or flutter</v>
          </cell>
          <cell r="BP124" t="str">
            <v>43 Preoperative critical stage (any one or more of the following: preoperative cardiogenic shock, ventricular fibrillation or flutter, and preoperative IABP implantation)</v>
          </cell>
          <cell r="BQ124" t="str">
            <v>47 Combined valve surgery</v>
          </cell>
        </row>
        <row r="125">
          <cell r="BG125" t="str">
            <v xml:space="preserve">01 Age </v>
          </cell>
          <cell r="BH125" t="str">
            <v xml:space="preserve">05 Renal disease </v>
          </cell>
          <cell r="BI125" t="str">
            <v>06 Ejection fraction</v>
          </cell>
          <cell r="BJ125" t="str">
            <v>07 Urgency / Status</v>
          </cell>
          <cell r="BK125" t="str">
            <v xml:space="preserve">11 Previous surgery </v>
          </cell>
          <cell r="BL125" t="str">
            <v xml:space="preserve">13a Extra-cardiac arteriopathy </v>
          </cell>
          <cell r="BM125" t="str">
            <v xml:space="preserve">14a Dyspnea </v>
          </cell>
          <cell r="BN125" t="str">
            <v>46 Preoperative mechanical ventilation</v>
          </cell>
        </row>
        <row r="126">
          <cell r="BG126" t="str">
            <v>01 Age</v>
          </cell>
          <cell r="BH126" t="str">
            <v>04 Diabetes</v>
          </cell>
          <cell r="BI126" t="str">
            <v>06 Ejection fraction</v>
          </cell>
          <cell r="BJ126" t="str">
            <v>07 Urgency / Status</v>
          </cell>
          <cell r="BK126" t="str">
            <v>14 NYHA class</v>
          </cell>
          <cell r="BL126" t="str">
            <v>16 Number of previous MIs</v>
          </cell>
          <cell r="BM126" t="str">
            <v>47 Concurrent procedure</v>
          </cell>
        </row>
        <row r="127">
          <cell r="BG127" t="str">
            <v>01 Age</v>
          </cell>
          <cell r="BH127" t="str">
            <v>02 Sex</v>
          </cell>
          <cell r="BI127" t="str">
            <v>03 BMI</v>
          </cell>
          <cell r="BJ127" t="str">
            <v>04 Diabetes melitus (specifically type 1)</v>
          </cell>
          <cell r="BK127" t="str">
            <v>05 Creatinine</v>
          </cell>
          <cell r="BL127" t="str">
            <v>06 Ejection fraction</v>
          </cell>
          <cell r="BM127" t="str">
            <v>07 Urgency / Status</v>
          </cell>
          <cell r="BN127" t="str">
            <v>08 COPD</v>
          </cell>
          <cell r="BO127" t="str">
            <v>08 Other respiratory disease</v>
          </cell>
          <cell r="BP127" t="str">
            <v>09 Elevated Pulmonary systolic pressure</v>
          </cell>
          <cell r="BQ127" t="str">
            <v>11 Prior cardiac surgery</v>
          </cell>
          <cell r="BR127" t="str">
            <v>12 Neurological dysfunction</v>
          </cell>
          <cell r="BS127" t="str">
            <v>13a Extracardiac arteriopathy</v>
          </cell>
          <cell r="BT127" t="str">
            <v>14 NYHA class</v>
          </cell>
          <cell r="BU127" t="str">
            <v>16 Recent MI</v>
          </cell>
          <cell r="BV127" t="str">
            <v>18 Triple vessel disease</v>
          </cell>
          <cell r="BW127" t="str">
            <v>39b Atrial fibrillation or any arrhythmias</v>
          </cell>
          <cell r="BX127" t="str">
            <v>43 Critical preoperative state</v>
          </cell>
        </row>
        <row r="128">
          <cell r="BG128" t="str">
            <v>01 Age</v>
          </cell>
          <cell r="BH128" t="str">
            <v>05 Renal disease</v>
          </cell>
          <cell r="BI128" t="str">
            <v>07 Urgency / Status</v>
          </cell>
          <cell r="BJ128" t="str">
            <v>13 Peripheral vascular disease</v>
          </cell>
          <cell r="BK128" t="str">
            <v>17 CHF</v>
          </cell>
          <cell r="BL128" t="str">
            <v>22 Ethnicity</v>
          </cell>
          <cell r="BM128" t="str">
            <v>26 Liver disease</v>
          </cell>
          <cell r="BN128" t="str">
            <v>58 Other admissions in the last 3 months (91 days)</v>
          </cell>
          <cell r="BO128" t="str">
            <v>Emergency admissions in last year</v>
          </cell>
          <cell r="BP128" t="str">
            <v>Other admissions in last year</v>
          </cell>
        </row>
        <row r="129">
          <cell r="BG129" t="str">
            <v>01 Age</v>
          </cell>
          <cell r="BH129" t="str">
            <v>05 Renal disease</v>
          </cell>
          <cell r="BI129" t="str">
            <v>07 Urgency / Status</v>
          </cell>
          <cell r="BJ129" t="str">
            <v>13 Peripheral vascular disease</v>
          </cell>
          <cell r="BK129" t="str">
            <v>17 CHF</v>
          </cell>
          <cell r="BL129" t="str">
            <v>22 Ethnicity</v>
          </cell>
          <cell r="BM129" t="str">
            <v>26 Liver disease</v>
          </cell>
          <cell r="BN129" t="str">
            <v>58 Other admissions in the last 3 months (91 days)</v>
          </cell>
          <cell r="BO129" t="str">
            <v>Emergency admissions in last year</v>
          </cell>
          <cell r="BP129" t="str">
            <v>Other admissions in last year</v>
          </cell>
        </row>
        <row r="130">
          <cell r="BG130" t="str">
            <v>01 Age</v>
          </cell>
          <cell r="BH130" t="str">
            <v>02 Sex</v>
          </cell>
          <cell r="BI130" t="str">
            <v>04 Diabetes mellitus (insulin dependence)</v>
          </cell>
          <cell r="BJ130" t="str">
            <v>05 Renal failure</v>
          </cell>
          <cell r="BK130" t="str">
            <v>06 Ejection fraction</v>
          </cell>
          <cell r="BL130" t="str">
            <v>07 Urgency / Status</v>
          </cell>
          <cell r="BM130" t="str">
            <v>11 Reoperation</v>
          </cell>
          <cell r="BN130" t="str">
            <v>13 Peripheral vascular disease</v>
          </cell>
          <cell r="BO130" t="str">
            <v>18 Number of diseased vessels</v>
          </cell>
          <cell r="BP130" t="str">
            <v>23 Preoperative IABP</v>
          </cell>
          <cell r="BQ130" t="str">
            <v>41 Acute aortic dissection</v>
          </cell>
          <cell r="BR130" t="str">
            <v>47 Concurrent procedure</v>
          </cell>
        </row>
        <row r="131">
          <cell r="BG131" t="str">
            <v>01 Age</v>
          </cell>
          <cell r="BH131" t="str">
            <v>02 Sex</v>
          </cell>
          <cell r="BI131" t="str">
            <v>04 Diabetes requiring treatment</v>
          </cell>
          <cell r="BJ131" t="str">
            <v>05 Creatinine</v>
          </cell>
          <cell r="BK131" t="str">
            <v>05 Hemodialysis</v>
          </cell>
          <cell r="BL131" t="str">
            <v>06 Ejection fraction</v>
          </cell>
          <cell r="BM131" t="str">
            <v>07 Urgency / Status</v>
          </cell>
          <cell r="BN131" t="str">
            <v>08 Respiratory disease</v>
          </cell>
          <cell r="BO131" t="str">
            <v>09 Pulmonary hypertension</v>
          </cell>
          <cell r="BP131" t="str">
            <v>11 Repeat CABG</v>
          </cell>
          <cell r="BQ131" t="str">
            <v>13a Extra-cardiac arteriopathy</v>
          </cell>
          <cell r="BR131" t="str">
            <v>15 Unstable angina</v>
          </cell>
          <cell r="BS131" t="str">
            <v>30 Unstable haemodynamic condition or shock ("critical preoperative state")</v>
          </cell>
          <cell r="BT131" t="str">
            <v>39c Malignant ventricular arrhythmia</v>
          </cell>
        </row>
        <row r="132">
          <cell r="BG132" t="str">
            <v>01 Age</v>
          </cell>
          <cell r="BH132" t="str">
            <v>02 Sex</v>
          </cell>
          <cell r="BI132" t="str">
            <v>06 Ejection fraction</v>
          </cell>
          <cell r="BJ132" t="str">
            <v>07 Urgency / Status</v>
          </cell>
          <cell r="BK132" t="str">
            <v>15 Unstable angina</v>
          </cell>
          <cell r="BL132" t="str">
            <v>16 Prior MI</v>
          </cell>
          <cell r="BM132" t="str">
            <v>18 Number of diseased vessels</v>
          </cell>
          <cell r="BN132" t="str">
            <v>27 Left main disease</v>
          </cell>
        </row>
        <row r="133">
          <cell r="BG133" t="str">
            <v>01 Age</v>
          </cell>
          <cell r="BH133" t="str">
            <v>02 Sex</v>
          </cell>
          <cell r="BI133" t="str">
            <v>05 Creatinine</v>
          </cell>
          <cell r="BJ133" t="str">
            <v>06 Ejection fraction</v>
          </cell>
          <cell r="BK133" t="str">
            <v>07 Urgency / Status</v>
          </cell>
          <cell r="BL133" t="str">
            <v>07 Urgency / Status</v>
          </cell>
          <cell r="BM133" t="str">
            <v>08 COPD</v>
          </cell>
          <cell r="BN133" t="str">
            <v>11 Prior CABG</v>
          </cell>
          <cell r="BO133" t="str">
            <v>12 Cerebrovascular or TIA</v>
          </cell>
          <cell r="BP133" t="str">
            <v>21 Hypertension</v>
          </cell>
          <cell r="BQ133" t="str">
            <v>26 Liver disease</v>
          </cell>
          <cell r="BR133" t="str">
            <v>30 Cardiogenic shock</v>
          </cell>
        </row>
        <row r="134">
          <cell r="BG134" t="str">
            <v>01 Age</v>
          </cell>
          <cell r="BH134" t="str">
            <v>11 Prior heart surgery</v>
          </cell>
          <cell r="BI134" t="str">
            <v>13 Peripheral vascular disease</v>
          </cell>
          <cell r="BJ134" t="str">
            <v>14 NYHA class</v>
          </cell>
          <cell r="BK134" t="str">
            <v>16 Recent MI (timing)</v>
          </cell>
          <cell r="BL134" t="str">
            <v>24 Intravenous nitroglycerine use</v>
          </cell>
          <cell r="BM134" t="str">
            <v>29 Cardiomegaly</v>
          </cell>
        </row>
        <row r="135">
          <cell r="BG135" t="str">
            <v xml:space="preserve">01 Age </v>
          </cell>
          <cell r="BH135" t="str">
            <v>02 Sex</v>
          </cell>
          <cell r="BI135" t="str">
            <v>03 BMI</v>
          </cell>
          <cell r="BJ135" t="str">
            <v xml:space="preserve">04 Diabetes mellitus (insulin treatment) </v>
          </cell>
          <cell r="BK135" t="str">
            <v xml:space="preserve">05 Dialysis or renal failure </v>
          </cell>
          <cell r="BL135" t="str">
            <v>06 Ejection fraction</v>
          </cell>
          <cell r="BM135" t="str">
            <v xml:space="preserve">07 Urgency / status </v>
          </cell>
          <cell r="BN135" t="str">
            <v>08 COPD, other lung disease</v>
          </cell>
          <cell r="BO135" t="str">
            <v xml:space="preserve">09 Pulmonary hypertension </v>
          </cell>
          <cell r="BP135" t="str">
            <v xml:space="preserve">11 Cardiac or aortic reoperation </v>
          </cell>
          <cell r="BQ135" t="str">
            <v xml:space="preserve">12 Neurological dysfunction </v>
          </cell>
          <cell r="BR135" t="str">
            <v xml:space="preserve">13a Extracardiac arteriopathy </v>
          </cell>
          <cell r="BS135" t="str">
            <v xml:space="preserve">14 NYHA class </v>
          </cell>
          <cell r="BT135" t="str">
            <v>16 Recent MI (timing)</v>
          </cell>
          <cell r="BU135" t="str">
            <v xml:space="preserve">18 Three-vessel disease </v>
          </cell>
          <cell r="BV135" t="str">
            <v xml:space="preserve">39b Heart rhythm: atrial fibrillation or other dysrhythmia </v>
          </cell>
          <cell r="BW135" t="str">
            <v>43 Critical preoperative state (cardiogenic shock/ decompensation within previous 48 h or resuscitation within previous 48 h or artificial ventilation or in tropes i.v. or intra-aortic balloon pump)</v>
          </cell>
        </row>
        <row r="136">
          <cell r="BG136" t="str">
            <v>01 Age</v>
          </cell>
          <cell r="BH136" t="str">
            <v>02 Sex</v>
          </cell>
          <cell r="BI136" t="str">
            <v>03 Weight</v>
          </cell>
          <cell r="BJ136" t="str">
            <v>04 Diabetes (insulin)</v>
          </cell>
          <cell r="BK136" t="str">
            <v>05 Renal failure</v>
          </cell>
          <cell r="BL136" t="str">
            <v xml:space="preserve">06 Ejection fraction </v>
          </cell>
          <cell r="BM136" t="str">
            <v>07 Urgency / Status (including CPR enroute to OR)</v>
          </cell>
          <cell r="BN136" t="str">
            <v>08 COPD</v>
          </cell>
          <cell r="BO136" t="str">
            <v>09 Pulmonary hypertension</v>
          </cell>
          <cell r="BP136" t="str">
            <v>11 Reoperation</v>
          </cell>
          <cell r="BQ136" t="str">
            <v>12 Cerebrovascular disease</v>
          </cell>
          <cell r="BR136" t="str">
            <v>12 CVA</v>
          </cell>
          <cell r="BS136" t="str">
            <v>13 Peripheral vascular disease</v>
          </cell>
          <cell r="BT136" t="str">
            <v>15 Unstable angina</v>
          </cell>
          <cell r="BU136" t="str">
            <v>16 History of MI (timing)</v>
          </cell>
          <cell r="BV136" t="str">
            <v>17 Congestive heart failure</v>
          </cell>
          <cell r="BW136" t="str">
            <v>17b Diuretics</v>
          </cell>
          <cell r="BX136" t="str">
            <v>18 Triple vessel disease</v>
          </cell>
          <cell r="BY136" t="str">
            <v>20 Mitral valve disease</v>
          </cell>
          <cell r="BZ136" t="str">
            <v>20 Other valve disease</v>
          </cell>
          <cell r="CA136" t="str">
            <v>21 Hypertension</v>
          </cell>
          <cell r="CB136" t="str">
            <v>23a Inotropes</v>
          </cell>
          <cell r="CC136" t="str">
            <v>24 IV nitroglycerin</v>
          </cell>
          <cell r="CD136" t="str">
            <v>27 Left main disease</v>
          </cell>
          <cell r="CE136" t="str">
            <v>29 Cardiomegaly</v>
          </cell>
          <cell r="CF136" t="str">
            <v>30 Cardiogenic shock</v>
          </cell>
          <cell r="CG136" t="str">
            <v>37 PTCA within 06 h of operation</v>
          </cell>
          <cell r="CH136" t="str">
            <v>39d Antiarrhythmic Agents</v>
          </cell>
          <cell r="CI136" t="str">
            <v>42 Anticoagulants</v>
          </cell>
          <cell r="CJ136" t="str">
            <v>45 Digitalis</v>
          </cell>
          <cell r="CK136" t="str">
            <v>53 ACE inhibitors</v>
          </cell>
        </row>
        <row r="137">
          <cell r="BG137" t="str">
            <v>01 Age</v>
          </cell>
          <cell r="BH137" t="str">
            <v>07 Urgency / Status</v>
          </cell>
          <cell r="BI137" t="str">
            <v>08 COPD</v>
          </cell>
          <cell r="BJ137" t="str">
            <v>11 Prior heart surgery</v>
          </cell>
          <cell r="BK137" t="str">
            <v>12 Cerebrovascular disease</v>
          </cell>
          <cell r="BL137" t="str">
            <v>13 Peripheral vascular disease</v>
          </cell>
          <cell r="BM137" t="str">
            <v>14 NYHA class</v>
          </cell>
          <cell r="BN137" t="str">
            <v>15 Unstable angina</v>
          </cell>
          <cell r="BO137" t="str">
            <v>16 Prior MI (recent vs. old)</v>
          </cell>
          <cell r="BP137" t="str">
            <v>17 Congestive heart failure</v>
          </cell>
          <cell r="BQ137" t="str">
            <v>17a Pulmonary rales</v>
          </cell>
          <cell r="BR137" t="str">
            <v>17b Current diuretic use</v>
          </cell>
          <cell r="BS137" t="str">
            <v>23 Preoperative IABP</v>
          </cell>
          <cell r="BT137" t="str">
            <v>24 IV nitroglycerine preoperatively</v>
          </cell>
          <cell r="BU137" t="str">
            <v>29 Cardiomegaly</v>
          </cell>
          <cell r="BV137" t="str">
            <v>39e LVH on ECG</v>
          </cell>
          <cell r="BW137" t="str">
            <v>39e Resting ST-segment depression</v>
          </cell>
          <cell r="BX137" t="str">
            <v>45 Current digoxin use</v>
          </cell>
        </row>
        <row r="138">
          <cell r="BG138" t="str">
            <v>01 Age</v>
          </cell>
          <cell r="BH138" t="str">
            <v xml:space="preserve">02 Sex </v>
          </cell>
          <cell r="BI138" t="str">
            <v>05 Creatinine</v>
          </cell>
          <cell r="BJ138" t="str">
            <v xml:space="preserve">06 Ejection fraction </v>
          </cell>
          <cell r="BK138" t="str">
            <v xml:space="preserve">11 Prior CABG </v>
          </cell>
          <cell r="BL138" t="str">
            <v>16 Recent MI (timing)</v>
          </cell>
          <cell r="BM138" t="str">
            <v xml:space="preserve">41 Surgical treatment of aortic valve </v>
          </cell>
          <cell r="BN138" t="str">
            <v xml:space="preserve">41 Surgical treatment of tricuspid valve </v>
          </cell>
          <cell r="BO138" t="str">
            <v>43aEvents (includes at least one of the following situations prior to surgery: intra-aortic balloon, cardiogenic shock, ventricular tachycardia or fibrillation, orotracheal intubation, acute renal failure, inotropic drugs and cardiac massage)</v>
          </cell>
          <cell r="BP138" t="str">
            <v xml:space="preserve">47 Concurrent valve surgery </v>
          </cell>
        </row>
        <row r="139">
          <cell r="BG139" t="str">
            <v>01 Age</v>
          </cell>
          <cell r="BH139" t="str">
            <v>05 Renal failure or chronic dialysis</v>
          </cell>
          <cell r="BI139" t="str">
            <v>06 Left ventricular function</v>
          </cell>
          <cell r="BJ139" t="str">
            <v>07 Unplanned CABG</v>
          </cell>
          <cell r="BK139" t="str">
            <v>07 Urgency / Status</v>
          </cell>
          <cell r="BL139" t="str">
            <v>08 Chronic lung disease</v>
          </cell>
          <cell r="BM139" t="str">
            <v>11 Prior CABG</v>
          </cell>
          <cell r="BN139" t="str">
            <v>12 Cerebrovascular disease within 2 weeks before operation</v>
          </cell>
          <cell r="BO139" t="str">
            <v>13 Noncardiac vascular lesion (aorta or peripheral)</v>
          </cell>
          <cell r="BP139" t="str">
            <v>14 NYHA class</v>
          </cell>
          <cell r="BQ139" t="str">
            <v>17 Congestive heart failure</v>
          </cell>
          <cell r="BR139" t="str">
            <v>20 Mitral insufficiency</v>
          </cell>
          <cell r="BS139" t="str">
            <v>23a Inotropic agents ≤ 48 hours before operation</v>
          </cell>
          <cell r="BT139" t="str">
            <v>30 Cardiogenic shock</v>
          </cell>
          <cell r="BU139" t="str">
            <v>39a Arrhythmia</v>
          </cell>
        </row>
        <row r="140">
          <cell r="BG140" t="str">
            <v>01 Age</v>
          </cell>
          <cell r="BH140" t="str">
            <v>02 Sex</v>
          </cell>
          <cell r="BI140" t="str">
            <v>04 Diabetes mellitus</v>
          </cell>
          <cell r="BJ140" t="str">
            <v xml:space="preserve">05 Creatinine </v>
          </cell>
          <cell r="BK140" t="str">
            <v>06 Ejection fraction</v>
          </cell>
          <cell r="BL140" t="str">
            <v>07 Urgency / Status</v>
          </cell>
          <cell r="BM140" t="str">
            <v xml:space="preserve">17 CHF </v>
          </cell>
          <cell r="BN140" t="str">
            <v>18 Three-vessel disease</v>
          </cell>
          <cell r="BO140" t="str">
            <v>27 Left main disease</v>
          </cell>
        </row>
        <row r="141">
          <cell r="BG141" t="str">
            <v>01 Age</v>
          </cell>
          <cell r="BH141" t="str">
            <v>03 Height</v>
          </cell>
          <cell r="BI141" t="str">
            <v>05 Creatinine</v>
          </cell>
          <cell r="BJ141" t="str">
            <v>06 Ejection fraction</v>
          </cell>
          <cell r="BK141" t="str">
            <v>07 Urgency / Status</v>
          </cell>
          <cell r="BL141" t="str">
            <v>09 Systolic pulmonary artery pressure &gt;060 mm Hg</v>
          </cell>
          <cell r="BM141" t="str">
            <v>11 One previous cardiac operation</v>
          </cell>
          <cell r="BN141" t="str">
            <v>12 Carotid disease (unilateral stenosis &gt;50%)</v>
          </cell>
          <cell r="BO141" t="str">
            <v>12 Neurologic disorder</v>
          </cell>
          <cell r="BP141" t="str">
            <v>12 Previous surgery for vascular disease (carotids)</v>
          </cell>
          <cell r="BQ141" t="str">
            <v>13 Intermittent claudication</v>
          </cell>
          <cell r="BR141" t="str">
            <v>16 Recent MI (number of days ago)</v>
          </cell>
          <cell r="BS141" t="str">
            <v>17 Congestive heart failure</v>
          </cell>
          <cell r="BT141" t="str">
            <v>19a No ITA (preoperative decision)</v>
          </cell>
          <cell r="BU141" t="str">
            <v>23 Intra-aortic balloon pump</v>
          </cell>
          <cell r="BV141" t="str">
            <v>23a Intravenous inotropic support</v>
          </cell>
          <cell r="BW141" t="str">
            <v>30 Cardiogenic shock</v>
          </cell>
          <cell r="BX141" t="str">
            <v>31 Long-term immunosuppressive therapy_</v>
          </cell>
          <cell r="BY141" t="str">
            <v>35 Acute active endocarditis</v>
          </cell>
          <cell r="BZ141" t="str">
            <v>39b Atrial fibrillation</v>
          </cell>
          <cell r="CA141" t="str">
            <v>44 Hematocrit</v>
          </cell>
          <cell r="CB141" t="str">
            <v>44b Patient refusal of blood products</v>
          </cell>
          <cell r="CC141" t="str">
            <v>46 Intubated (before arrival in the operating room)</v>
          </cell>
        </row>
        <row r="142">
          <cell r="BG142" t="str">
            <v>01 Age</v>
          </cell>
          <cell r="BH142" t="str">
            <v>05 Creatinine</v>
          </cell>
          <cell r="BI142" t="str">
            <v>06 Ejection fraction</v>
          </cell>
        </row>
        <row r="143">
          <cell r="BG143" t="str">
            <v>01 Age</v>
          </cell>
          <cell r="BH143" t="str">
            <v>04 Diabetes mellitus</v>
          </cell>
          <cell r="BI143" t="str">
            <v>05 Renal insufficiency</v>
          </cell>
          <cell r="BJ143" t="str">
            <v>06 Ejection fraction</v>
          </cell>
          <cell r="BK143" t="str">
            <v>07 Urgency / Status</v>
          </cell>
          <cell r="BL143" t="str">
            <v>11 Repeat CABG</v>
          </cell>
          <cell r="BM143" t="str">
            <v>12 TIA</v>
          </cell>
          <cell r="BN143" t="str">
            <v>13 Peripheral vascular disease</v>
          </cell>
          <cell r="BO143" t="str">
            <v>15 Unstable angina</v>
          </cell>
          <cell r="BP143" t="str">
            <v>16 History of acute MI</v>
          </cell>
          <cell r="BQ143" t="str">
            <v>17 Congestive heart failure</v>
          </cell>
          <cell r="BR143" t="str">
            <v xml:space="preserve">18 3-vessel disease </v>
          </cell>
          <cell r="BS143" t="str">
            <v>23 Preoperative IABP support</v>
          </cell>
          <cell r="BT143" t="str">
            <v>47 Concomitant procedures</v>
          </cell>
        </row>
        <row r="144">
          <cell r="BG144" t="str">
            <v>01 Age</v>
          </cell>
          <cell r="BH144" t="str">
            <v>02 Sex</v>
          </cell>
          <cell r="BI144" t="str">
            <v>03 BSA</v>
          </cell>
          <cell r="BJ144" t="str">
            <v>03 Obesity</v>
          </cell>
          <cell r="BK144" t="str">
            <v>04 Diabetes</v>
          </cell>
          <cell r="BL144" t="str">
            <v>05 Renal failure (or dialysis dependence)</v>
          </cell>
          <cell r="BM144" t="str">
            <v xml:space="preserve">06 Ejection fraction </v>
          </cell>
          <cell r="BN144" t="str">
            <v>07 Urgency / Status</v>
          </cell>
          <cell r="BO144" t="str">
            <v>08 COPD</v>
          </cell>
          <cell r="BP144" t="str">
            <v>09 Pulmonary hypertension</v>
          </cell>
          <cell r="BQ144" t="str">
            <v>11 Reoperation (number)</v>
          </cell>
          <cell r="BR144" t="str">
            <v>12 Cerebrovascular disease</v>
          </cell>
          <cell r="BS144" t="str">
            <v>12 CVA timing</v>
          </cell>
          <cell r="BT144" t="str">
            <v>13 Peripheral vascular disease</v>
          </cell>
          <cell r="BU144" t="str">
            <v>14 NYHA class</v>
          </cell>
          <cell r="BV144" t="str">
            <v>16 Prior MI (timing)</v>
          </cell>
          <cell r="BW144" t="str">
            <v xml:space="preserve">16b Acute evolving, extending MI </v>
          </cell>
          <cell r="BX144" t="str">
            <v>17b Use of diuretics</v>
          </cell>
          <cell r="BY144" t="str">
            <v>18 Triple-vessel disease</v>
          </cell>
          <cell r="BZ144" t="str">
            <v xml:space="preserve">21 Hypertension </v>
          </cell>
          <cell r="CA144" t="str">
            <v>22 Race</v>
          </cell>
          <cell r="CB144" t="str">
            <v>23a Use of inotropes</v>
          </cell>
          <cell r="CC144" t="str">
            <v>27 Left main disease &gt;50%</v>
          </cell>
          <cell r="CD144" t="str">
            <v>30 Cardiogenic shock</v>
          </cell>
          <cell r="CE144" t="str">
            <v>30 Hemodynamic instability</v>
          </cell>
          <cell r="CF144" t="str">
            <v>34 Preoperative IABP</v>
          </cell>
          <cell r="CG144" t="str">
            <v>39a Arrythmias</v>
          </cell>
          <cell r="CH144" t="str">
            <v xml:space="preserve">50 Use of steroids </v>
          </cell>
        </row>
        <row r="145">
          <cell r="BG145" t="str">
            <v>01 Age</v>
          </cell>
          <cell r="BH145" t="str">
            <v>02 Sex</v>
          </cell>
          <cell r="BI145" t="str">
            <v>03 BSA</v>
          </cell>
          <cell r="BJ145" t="str">
            <v>03 Obesity</v>
          </cell>
          <cell r="BK145" t="str">
            <v>04 Diabetes</v>
          </cell>
          <cell r="BL145" t="str">
            <v>05 Renal failure (creatinine, dialysis)</v>
          </cell>
          <cell r="BM145" t="str">
            <v xml:space="preserve">06 Ejection fraction </v>
          </cell>
          <cell r="BN145" t="str">
            <v>07 Urgency / Status</v>
          </cell>
          <cell r="BO145" t="str">
            <v>08 COPD</v>
          </cell>
          <cell r="BP145" t="str">
            <v>09 Pulmonary hypertension</v>
          </cell>
          <cell r="BQ145" t="str">
            <v>11 Reoperation (number)</v>
          </cell>
          <cell r="BR145" t="str">
            <v>12 Cerebrovascular disease</v>
          </cell>
          <cell r="BS145" t="str">
            <v>12 CVA timing</v>
          </cell>
          <cell r="BT145" t="str">
            <v>13 Peripheral vascular disease</v>
          </cell>
          <cell r="BU145" t="str">
            <v>14 NYHA class</v>
          </cell>
          <cell r="BV145" t="str">
            <v>16 Prior MI (timing)</v>
          </cell>
          <cell r="BW145" t="str">
            <v>16b Acute evolving, extending MI</v>
          </cell>
          <cell r="BX145" t="str">
            <v>17 Congestive heart failure</v>
          </cell>
          <cell r="BY145" t="str">
            <v>17b Use of diuretics</v>
          </cell>
          <cell r="BZ145" t="str">
            <v>18 Triple vessel disease</v>
          </cell>
          <cell r="CA145" t="str">
            <v>22 Race</v>
          </cell>
          <cell r="CB145" t="str">
            <v>23 Preoperative IABP</v>
          </cell>
          <cell r="CC145" t="str">
            <v>24 Use of Intravenous nitrates</v>
          </cell>
          <cell r="CD145" t="str">
            <v>27 Left main disease &gt;50%</v>
          </cell>
          <cell r="CE145" t="str">
            <v>30 Cardiogenic shock</v>
          </cell>
          <cell r="CF145" t="str">
            <v>30 Hemodynamic instability</v>
          </cell>
          <cell r="CG145" t="str">
            <v>37 PTCA &lt; 06 h</v>
          </cell>
          <cell r="CH145" t="str">
            <v xml:space="preserve">37a Angiographic accident with hemodynamic instability </v>
          </cell>
          <cell r="CI145" t="str">
            <v xml:space="preserve">39a Arrhythmias </v>
          </cell>
          <cell r="CJ145" t="str">
            <v>45 Use of digitalis</v>
          </cell>
          <cell r="CK145" t="str">
            <v>50 Use of steroids</v>
          </cell>
        </row>
        <row r="146">
          <cell r="BG146" t="str">
            <v>01 Age</v>
          </cell>
          <cell r="BH146" t="str">
            <v>03 BMI</v>
          </cell>
          <cell r="BI146" t="str">
            <v>04 Diabetes</v>
          </cell>
          <cell r="BJ146" t="str">
            <v>05 Creatinine</v>
          </cell>
          <cell r="BK146" t="str">
            <v>06 Ejection fraction</v>
          </cell>
          <cell r="BL146" t="str">
            <v>07 Urgency / Status</v>
          </cell>
          <cell r="BM146" t="str">
            <v>09 Pulmonary hypertension</v>
          </cell>
          <cell r="BN146" t="str">
            <v>28 CPB time (total)</v>
          </cell>
          <cell r="BO146" t="str">
            <v>28 CPB time without aortic cross-clamping</v>
          </cell>
          <cell r="BP146" t="str">
            <v>888 Lowest body temperature (intraoprative)</v>
          </cell>
          <cell r="BQ146" t="str">
            <v>999 Cardiac complication (postoperative)</v>
          </cell>
          <cell r="BR146" t="str">
            <v>999 FiO2 (first 24 h ICU stay)</v>
          </cell>
          <cell r="BS146" t="str">
            <v>999 Highest creatinine (first 24 h ICU stay)</v>
          </cell>
          <cell r="BT146" t="str">
            <v>999 Highest mean blood pressure (first 24 h ICU stay)</v>
          </cell>
          <cell r="BU146" t="str">
            <v xml:space="preserve">999 ICU length of stay longer than 24 h </v>
          </cell>
          <cell r="BV146" t="str">
            <v>999 Infection (postoperative)</v>
          </cell>
          <cell r="BW146" t="str">
            <v>999 Lowest bicarbonate (first 24 h ICU stay)</v>
          </cell>
          <cell r="BX146" t="str">
            <v>999 Lowest mean blood pressure (first 24 h ICU stay)</v>
          </cell>
          <cell r="BY146" t="str">
            <v>999 Multiple organ failure (postoperative)</v>
          </cell>
          <cell r="BZ146" t="str">
            <v>999 Neurological complication (postoperative)</v>
          </cell>
          <cell r="CA146" t="str">
            <v>999 Pulmonary complication (postoperative)</v>
          </cell>
        </row>
        <row r="147">
          <cell r="BG147" t="str">
            <v>02 Sex</v>
          </cell>
          <cell r="BH147" t="str">
            <v>06 LV dysfunction</v>
          </cell>
          <cell r="BI147" t="str">
            <v>07 Urgency / Status</v>
          </cell>
        </row>
        <row r="148">
          <cell r="BG148" t="str">
            <v>01 Age</v>
          </cell>
          <cell r="BH148" t="str">
            <v>02 Sex</v>
          </cell>
          <cell r="BI148" t="str">
            <v>03 BSA</v>
          </cell>
          <cell r="BJ148" t="str">
            <v>04 Diabetes</v>
          </cell>
          <cell r="BK148" t="str">
            <v>05 Renal failure (creatinine or dialysis) kidney transplant</v>
          </cell>
          <cell r="BL148" t="str">
            <v>06 LV function (ejection fraction)</v>
          </cell>
          <cell r="BM148" t="str">
            <v>07 Urgency / Status</v>
          </cell>
          <cell r="BN148" t="str">
            <v>08 Lung disease</v>
          </cell>
          <cell r="BO148" t="str">
            <v>11 Reoperation</v>
          </cell>
          <cell r="BP148" t="str">
            <v>12 Cerebrovascular Disease</v>
          </cell>
          <cell r="BQ148" t="str">
            <v>16 Prior MI (any time)</v>
          </cell>
          <cell r="BR148" t="str">
            <v>16 Recent MI (&lt;30 days)</v>
          </cell>
          <cell r="BS148" t="str">
            <v>18 Number of diseased vessels</v>
          </cell>
          <cell r="BT148" t="str">
            <v>20 Valve pathology</v>
          </cell>
          <cell r="BU148" t="str">
            <v>21 Hypertension</v>
          </cell>
          <cell r="BV148" t="str">
            <v>27 Left main stenosis &gt;070%</v>
          </cell>
          <cell r="BW148" t="str">
            <v>37 History of PTCA</v>
          </cell>
          <cell r="BX148" t="str">
            <v>38 Family history of coronary artery disease</v>
          </cell>
          <cell r="BY148" t="str">
            <v>39a Rhythm (other than sinus rhythm preop)</v>
          </cell>
          <cell r="BZ148" t="str">
            <v>40 Hyperlipidemia</v>
          </cell>
        </row>
        <row r="149">
          <cell r="BG149" t="str">
            <v>01 Age</v>
          </cell>
          <cell r="BH149" t="str">
            <v>02 Sex</v>
          </cell>
          <cell r="BI149" t="str">
            <v>05 Creatinine</v>
          </cell>
          <cell r="BJ149" t="str">
            <v>06 Ejection fraction</v>
          </cell>
          <cell r="BK149" t="str">
            <v>07 Urgency / Status</v>
          </cell>
          <cell r="BL149" t="str">
            <v>09 Pulmonary artery pressure &gt;55 mmHg</v>
          </cell>
          <cell r="BM149" t="str">
            <v>11 Previous cardiac surgery</v>
          </cell>
          <cell r="BN149" t="str">
            <v>13a Extracardiac arteriopathy</v>
          </cell>
          <cell r="BO149" t="str">
            <v>14 NYHA class</v>
          </cell>
          <cell r="BP149" t="str">
            <v>43 Critical preoperative state</v>
          </cell>
          <cell r="BQ149" t="str">
            <v>47 Concurrent procedure(s)</v>
          </cell>
        </row>
        <row r="150">
          <cell r="BG150" t="str">
            <v>01 Age</v>
          </cell>
          <cell r="BH150" t="str">
            <v>02 Sex</v>
          </cell>
          <cell r="BI150" t="str">
            <v>06 LVEDP</v>
          </cell>
          <cell r="BJ150" t="str">
            <v>06a LV wall motion score</v>
          </cell>
          <cell r="BK150" t="str">
            <v xml:space="preserve">17a Rales </v>
          </cell>
          <cell r="BL150" t="str">
            <v>27 Left main disease</v>
          </cell>
        </row>
        <row r="151">
          <cell r="BG151" t="str">
            <v>01 Age</v>
          </cell>
          <cell r="BH151" t="str">
            <v>05 Creatinine</v>
          </cell>
          <cell r="BI151" t="str">
            <v>11 Prior heart operation</v>
          </cell>
          <cell r="BJ151" t="str">
            <v>12 Cerebrovascular disease</v>
          </cell>
          <cell r="BK151" t="str">
            <v>13 Peripheral vascular disease</v>
          </cell>
          <cell r="BL151" t="str">
            <v>14 NYHA class</v>
          </cell>
          <cell r="BM151" t="str">
            <v>15c CCS angina class</v>
          </cell>
          <cell r="BN151" t="str">
            <v xml:space="preserve">16 Prior MI (timing) </v>
          </cell>
          <cell r="BO151" t="str">
            <v>17b Preoperative diuretic use</v>
          </cell>
          <cell r="BP151" t="str">
            <v>23 Preoperative IABP use</v>
          </cell>
          <cell r="BQ151" t="str">
            <v xml:space="preserve">39e Preoperative ST segment depression on ECG </v>
          </cell>
        </row>
        <row r="152">
          <cell r="BG152" t="str">
            <v>01 Age</v>
          </cell>
          <cell r="BH152" t="str">
            <v>05 Creatinine</v>
          </cell>
          <cell r="BI152" t="str">
            <v>06 Ejection fraction</v>
          </cell>
          <cell r="BJ152" t="str">
            <v>08 COPD</v>
          </cell>
          <cell r="BK152" t="str">
            <v>12 Cerebrovascular disease</v>
          </cell>
          <cell r="BL152" t="str">
            <v>17b Preoperative diuretic use</v>
          </cell>
          <cell r="BM152" t="str">
            <v>27 Left main coronary artery ³ 50%</v>
          </cell>
          <cell r="BN152" t="str">
            <v>45 Preoperative digoxin use</v>
          </cell>
          <cell r="BO152" t="str">
            <v>54 Functional status (not NYHA)</v>
          </cell>
        </row>
        <row r="153">
          <cell r="BG153" t="str">
            <v>01 Age</v>
          </cell>
          <cell r="BH153" t="str">
            <v>02 Sex</v>
          </cell>
          <cell r="BI153" t="str">
            <v>03 Morbid obesity</v>
          </cell>
          <cell r="BJ153" t="str">
            <v>04 Diabetes</v>
          </cell>
          <cell r="BK153" t="str">
            <v>05 Renal failure</v>
          </cell>
          <cell r="BL153" t="str">
            <v>06 Ejection fraction</v>
          </cell>
          <cell r="BM153" t="str">
            <v>07 Urgency / Status</v>
          </cell>
          <cell r="BN153" t="str">
            <v>08 COPD</v>
          </cell>
          <cell r="BO153" t="str">
            <v>09 Pulmonary hypertension</v>
          </cell>
          <cell r="BP153" t="str">
            <v xml:space="preserve">11 Reoperation </v>
          </cell>
          <cell r="BQ153" t="str">
            <v>12 Cerebrovascular accident</v>
          </cell>
          <cell r="BR153" t="str">
            <v>12 Cerebrovascular disease</v>
          </cell>
          <cell r="BS153" t="str">
            <v>13 Peripheral vascular disease</v>
          </cell>
          <cell r="BT153" t="str">
            <v>14 NYHA class</v>
          </cell>
          <cell r="BU153" t="str">
            <v>15 Unstable angina</v>
          </cell>
          <cell r="BV153" t="str">
            <v>15c CCS class</v>
          </cell>
          <cell r="BW153" t="str">
            <v>16 Prior MI (timing)</v>
          </cell>
          <cell r="BX153" t="str">
            <v>17 Congestive heart failure</v>
          </cell>
          <cell r="BY153" t="str">
            <v>18 Triple-vessel disease</v>
          </cell>
          <cell r="BZ153" t="str">
            <v>21 Hypertension</v>
          </cell>
          <cell r="CA153" t="str">
            <v>23 Preoperative IABP</v>
          </cell>
          <cell r="CB153" t="str">
            <v>23a Inotropic support</v>
          </cell>
          <cell r="CC153" t="str">
            <v>24 Intravenous nitrates</v>
          </cell>
          <cell r="CD153" t="str">
            <v>27 Left main disease</v>
          </cell>
          <cell r="CE153" t="str">
            <v xml:space="preserve">29 Cardiomegaly </v>
          </cell>
          <cell r="CF153" t="str">
            <v>30 Cardiogenic shock</v>
          </cell>
          <cell r="CG153" t="str">
            <v>30a Resuscitation</v>
          </cell>
          <cell r="CH153" t="str">
            <v>31 Immunosuppressive medication</v>
          </cell>
          <cell r="CI153" t="str">
            <v>37 PTCA &lt;6 h</v>
          </cell>
          <cell r="CJ153" t="str">
            <v>39a Arrhythmia</v>
          </cell>
        </row>
        <row r="154">
          <cell r="BG154" t="str">
            <v>01 Age</v>
          </cell>
          <cell r="BH154" t="str">
            <v>02 Sex</v>
          </cell>
          <cell r="BI154" t="str">
            <v>04 Diabetes</v>
          </cell>
          <cell r="BJ154" t="str">
            <v>05 Renal insufficiency (creatinine or dialysis)</v>
          </cell>
          <cell r="BK154" t="str">
            <v>06 Ejection fraction</v>
          </cell>
          <cell r="BL154" t="str">
            <v>07 Urgency / Status</v>
          </cell>
          <cell r="BM154" t="str">
            <v>11 Prior CABG</v>
          </cell>
          <cell r="BN154" t="str">
            <v>13 Peripheral vascular disease</v>
          </cell>
          <cell r="BO154" t="str">
            <v>16 Prior MI (timing)</v>
          </cell>
          <cell r="BP154" t="str">
            <v>17 CHF</v>
          </cell>
          <cell r="BQ154" t="str">
            <v>18 Triple vessel disease</v>
          </cell>
          <cell r="BR154" t="str">
            <v>21 Hypertension</v>
          </cell>
          <cell r="BS154" t="str">
            <v>27 Left main disease</v>
          </cell>
          <cell r="BT154" t="str">
            <v>41 Non-CABG surgery</v>
          </cell>
          <cell r="BU154" t="str">
            <v>47 Concomitant valve surgery</v>
          </cell>
        </row>
        <row r="155">
          <cell r="BG155" t="str">
            <v>06 Ejection fraction</v>
          </cell>
          <cell r="BH155" t="str">
            <v>11 Prior operation</v>
          </cell>
          <cell r="BI155" t="str">
            <v>14 NYHA class</v>
          </cell>
          <cell r="BJ155" t="str">
            <v>19a Lack of use of IMA</v>
          </cell>
          <cell r="BK155" t="str">
            <v>41 LV aneurysm</v>
          </cell>
        </row>
        <row r="156">
          <cell r="BG156" t="str">
            <v>06 Ejection fraction</v>
          </cell>
          <cell r="BH156" t="str">
            <v>14 NYHA class III</v>
          </cell>
          <cell r="BI156" t="str">
            <v>16b Perioperative MI</v>
          </cell>
          <cell r="BJ156" t="str">
            <v>19 5+ distal anastomoses</v>
          </cell>
          <cell r="BK156" t="str">
            <v>888 Complex character of surgery</v>
          </cell>
        </row>
        <row r="157">
          <cell r="BG157" t="str">
            <v>01 Age</v>
          </cell>
          <cell r="BH157" t="str">
            <v>06 Ejection fraction</v>
          </cell>
          <cell r="BI157" t="str">
            <v>07 Urgency / Status</v>
          </cell>
        </row>
      </sheetData>
      <sheetData sheetId="1"/>
      <sheetData sheetId="2"/>
      <sheetData sheetId="3">
        <row r="1">
          <cell r="AV1" t="str">
            <v>Age</v>
          </cell>
          <cell r="AW1" t="str">
            <v>Gender</v>
          </cell>
          <cell r="AX1" t="str">
            <v xml:space="preserve">Body size measurements </v>
          </cell>
          <cell r="AY1" t="str">
            <v>Cachexia or malnutrition</v>
          </cell>
          <cell r="AZ1" t="str">
            <v>Diabetes</v>
          </cell>
          <cell r="BA1" t="str">
            <v>Renal failure</v>
          </cell>
          <cell r="BB1" t="str">
            <v>Left ventricular function</v>
          </cell>
          <cell r="BC1" t="str">
            <v>Ventricular wall motion</v>
          </cell>
          <cell r="BD1" t="str">
            <v>Urgency</v>
          </cell>
          <cell r="BE1" t="str">
            <v>Lung disease</v>
          </cell>
          <cell r="BF1" t="str">
            <v>Pulmonary hypertension</v>
          </cell>
          <cell r="BH1" t="str">
            <v>Repeat operation</v>
          </cell>
          <cell r="BI1" t="str">
            <v>Neurologic disease</v>
          </cell>
          <cell r="BJ1" t="str">
            <v xml:space="preserve">Peripheral arterial disease </v>
          </cell>
          <cell r="BK1" t="str">
            <v>Extracardiac arteriopathy</v>
          </cell>
          <cell r="BL1" t="str">
            <v>Calcified aorta</v>
          </cell>
          <cell r="BM1" t="str">
            <v>Comb. arterial disease</v>
          </cell>
          <cell r="BN1" t="str">
            <v>NYHA class</v>
          </cell>
          <cell r="BO1" t="str">
            <v>Dyspnea</v>
          </cell>
          <cell r="BQ1" t="str">
            <v>Angina</v>
          </cell>
          <cell r="BR1" t="str">
            <v>History of MI</v>
          </cell>
          <cell r="BS1" t="str">
            <v>Type of MI</v>
          </cell>
          <cell r="BT1" t="str">
            <v>Active MI</v>
          </cell>
          <cell r="BU1" t="str">
            <v>Comb. any MI variable</v>
          </cell>
          <cell r="BV1" t="str">
            <v>Congestive Heart Failure</v>
          </cell>
          <cell r="BW1" t="str">
            <v>Pulmonary Rales</v>
          </cell>
          <cell r="BX1" t="str">
            <v>Preoperative diuretic use</v>
          </cell>
          <cell r="BY1" t="str">
            <v>Killip classification</v>
          </cell>
          <cell r="BZ1" t="str">
            <v>Comb. heart failure variables</v>
          </cell>
          <cell r="CA1" t="str">
            <v>Comb. CHF or NYHA</v>
          </cell>
          <cell r="CB1" t="str">
            <v>Number of diseased vessels</v>
          </cell>
          <cell r="CC1" t="str">
            <v>Diffuse / severe disease</v>
          </cell>
          <cell r="CD1" t="str">
            <v>Comb. vessel disease</v>
          </cell>
          <cell r="CE1" t="str">
            <v>Number of grafts</v>
          </cell>
          <cell r="CF1" t="str">
            <v>Type of graft(s)</v>
          </cell>
          <cell r="CG1" t="str">
            <v>Comb. graft variables</v>
          </cell>
          <cell r="CH1" t="str">
            <v>Valve disease</v>
          </cell>
          <cell r="CI1" t="str">
            <v>Hypertension</v>
          </cell>
          <cell r="CJ1" t="str">
            <v>Blood pressure</v>
          </cell>
          <cell r="CK1" t="str">
            <v>Comb. HTN or BP</v>
          </cell>
          <cell r="CL1" t="str">
            <v>Race or ethnicity</v>
          </cell>
          <cell r="CM1" t="str">
            <v>Preoperative IABP use</v>
          </cell>
          <cell r="CN1" t="str">
            <v>Inotropic medication</v>
          </cell>
          <cell r="CO1" t="str">
            <v>Comb. critical state</v>
          </cell>
          <cell r="CP1" t="str">
            <v>Nitroglycerin use</v>
          </cell>
          <cell r="CQ1" t="str">
            <v>Smoking status</v>
          </cell>
          <cell r="CR1" t="str">
            <v>Liver disease</v>
          </cell>
          <cell r="CS1" t="str">
            <v>Left main disease</v>
          </cell>
          <cell r="CT1" t="str">
            <v>Cardiopulmonary bypass time</v>
          </cell>
          <cell r="CU1" t="str">
            <v>Cardiomegaly</v>
          </cell>
          <cell r="CV1" t="str">
            <v>Cardiogenic shock</v>
          </cell>
          <cell r="CW1" t="str">
            <v>Preoperative CPR / cardiac arrest</v>
          </cell>
          <cell r="CX1" t="str">
            <v>Immunosuppression</v>
          </cell>
          <cell r="CY1" t="str">
            <v xml:space="preserve">Date or order of surgery </v>
          </cell>
          <cell r="CZ1" t="str">
            <v>Location or type of surgical center</v>
          </cell>
          <cell r="DA1" t="str">
            <v>Center's case frequency</v>
          </cell>
          <cell r="DB1" t="str">
            <v>Aortic cross-clamp duration</v>
          </cell>
          <cell r="DC1" t="str">
            <v>On- vs. off-pump CABG</v>
          </cell>
          <cell r="DD1" t="str">
            <v>Endocarditis</v>
          </cell>
          <cell r="DE1" t="str">
            <v>Abdominal aortic aneurysm</v>
          </cell>
          <cell r="DF1" t="str">
            <v>Prior/recent PCI or PTCA</v>
          </cell>
          <cell r="DG1" t="str">
            <v>PTCA failure/emergency</v>
          </cell>
          <cell r="DH1" t="str">
            <v>Stent thrombosis</v>
          </cell>
          <cell r="DI1" t="str">
            <v>Comb. PCI variables</v>
          </cell>
          <cell r="DJ1" t="str">
            <v>Any family history variable</v>
          </cell>
          <cell r="DK1" t="str">
            <v>Any arrhythmia</v>
          </cell>
          <cell r="DL1" t="str">
            <v>Atrial arrhythmia</v>
          </cell>
          <cell r="DM1" t="str">
            <v>Ventricular or unstable arrhythmia</v>
          </cell>
          <cell r="DN1" t="str">
            <v>Antiarrhythmic agents</v>
          </cell>
          <cell r="DO1" t="str">
            <v>Other ECG abnormalities</v>
          </cell>
          <cell r="DP1" t="str">
            <v>Comb. ECG or arrhythmia variables</v>
          </cell>
          <cell r="DQ1" t="str">
            <v>Hypercholesterolemia</v>
          </cell>
          <cell r="DR1" t="str">
            <v>Non-CABG surgery</v>
          </cell>
          <cell r="DS1" t="str">
            <v>Anticoagulation or antiplatelet use</v>
          </cell>
          <cell r="DT1" t="str">
            <v>Preoperative thrombolysis</v>
          </cell>
          <cell r="DU1" t="str">
            <v>PT or INR</v>
          </cell>
          <cell r="DV1" t="str">
            <v>Critical state</v>
          </cell>
          <cell r="DW1" t="str">
            <v>Distaster, catastrophic state</v>
          </cell>
          <cell r="DX1" t="str">
            <v>Anemia (hemoglobin, hematocrit)</v>
          </cell>
          <cell r="DY1" t="str">
            <v>Transfusion</v>
          </cell>
          <cell r="DZ1" t="str">
            <v>Refused blood products</v>
          </cell>
          <cell r="EA1" t="str">
            <v>Digoxin or digitalis use</v>
          </cell>
          <cell r="EB1" t="str">
            <v>Preop intubation</v>
          </cell>
          <cell r="EC1" t="str">
            <v>Concurrent procedure</v>
          </cell>
          <cell r="ED1" t="str">
            <v>A published comorbidity index</v>
          </cell>
          <cell r="EE1" t="str">
            <v>Heart rate</v>
          </cell>
          <cell r="EF1" t="str">
            <v>Steroid use</v>
          </cell>
          <cell r="EG1" t="str">
            <v>Preoperative cardiac biomarkers</v>
          </cell>
          <cell r="EH1" t="str">
            <v>Other preoperative labs</v>
          </cell>
          <cell r="EI1" t="str">
            <v>Serum albumin</v>
          </cell>
          <cell r="EJ1" t="str">
            <v>Other preoperative comorbidities</v>
          </cell>
          <cell r="EK1" t="str">
            <v>ACE inhibitor use</v>
          </cell>
          <cell r="EL1" t="str">
            <v>Functional state</v>
          </cell>
          <cell r="EM1" t="str">
            <v>Patient education level / literacy</v>
          </cell>
          <cell r="EN1" t="str">
            <v>ASA Classification</v>
          </cell>
          <cell r="EO1" t="str">
            <v>Insurance type or status</v>
          </cell>
          <cell r="EP1" t="str">
            <v>Recent admissions</v>
          </cell>
          <cell r="EQ1" t="str">
            <v>Left ventricular hypertrophy</v>
          </cell>
          <cell r="ER1" t="str">
            <v>Time from admission to procedure</v>
          </cell>
          <cell r="ES1" t="str">
            <v>Acute mental status changes</v>
          </cell>
          <cell r="EU1" t="str">
            <v>Intraoperative variables</v>
          </cell>
          <cell r="EV1" t="str">
            <v>Postoperative variables</v>
          </cell>
        </row>
        <row r="2">
          <cell r="AV2" t="str">
            <v>01</v>
          </cell>
          <cell r="AW2" t="str">
            <v>02</v>
          </cell>
          <cell r="AX2" t="str">
            <v>03</v>
          </cell>
          <cell r="AY2" t="str">
            <v>03a</v>
          </cell>
          <cell r="AZ2" t="str">
            <v>04</v>
          </cell>
          <cell r="BA2" t="str">
            <v>05</v>
          </cell>
          <cell r="BB2" t="str">
            <v>06</v>
          </cell>
          <cell r="BC2" t="str">
            <v>06a</v>
          </cell>
          <cell r="BD2" t="str">
            <v>07</v>
          </cell>
          <cell r="BE2" t="str">
            <v>08</v>
          </cell>
          <cell r="BF2" t="str">
            <v>09</v>
          </cell>
          <cell r="BH2">
            <v>11</v>
          </cell>
          <cell r="BI2">
            <v>12</v>
          </cell>
          <cell r="BJ2">
            <v>13</v>
          </cell>
          <cell r="BK2" t="str">
            <v>13a</v>
          </cell>
          <cell r="BL2" t="str">
            <v>13b</v>
          </cell>
          <cell r="BM2" t="str">
            <v>13x</v>
          </cell>
          <cell r="BN2">
            <v>14</v>
          </cell>
          <cell r="BO2" t="str">
            <v>14a</v>
          </cell>
          <cell r="BQ2">
            <v>15</v>
          </cell>
          <cell r="BR2">
            <v>16</v>
          </cell>
          <cell r="BS2" t="str">
            <v>16a</v>
          </cell>
          <cell r="BT2" t="str">
            <v>16b</v>
          </cell>
          <cell r="BU2" t="str">
            <v>16x</v>
          </cell>
          <cell r="BV2">
            <v>17</v>
          </cell>
          <cell r="BW2" t="str">
            <v>17a</v>
          </cell>
          <cell r="BX2" t="str">
            <v>17b</v>
          </cell>
          <cell r="BY2" t="str">
            <v>17c</v>
          </cell>
          <cell r="BZ2" t="str">
            <v>17x</v>
          </cell>
          <cell r="CA2" t="str">
            <v>17y</v>
          </cell>
          <cell r="CB2">
            <v>18</v>
          </cell>
          <cell r="CC2" t="str">
            <v>18a</v>
          </cell>
          <cell r="CD2" t="str">
            <v>18x</v>
          </cell>
          <cell r="CE2">
            <v>19</v>
          </cell>
          <cell r="CF2" t="str">
            <v>19a</v>
          </cell>
          <cell r="CG2" t="str">
            <v>19x</v>
          </cell>
          <cell r="CH2">
            <v>20</v>
          </cell>
          <cell r="CI2">
            <v>21</v>
          </cell>
          <cell r="CJ2" t="str">
            <v>21a</v>
          </cell>
          <cell r="CK2" t="str">
            <v>21x</v>
          </cell>
          <cell r="CL2">
            <v>22</v>
          </cell>
          <cell r="CM2">
            <v>23</v>
          </cell>
          <cell r="CN2" t="str">
            <v>23a</v>
          </cell>
          <cell r="CO2" t="str">
            <v>23x</v>
          </cell>
          <cell r="CP2">
            <v>24</v>
          </cell>
          <cell r="CQ2">
            <v>25</v>
          </cell>
          <cell r="CR2">
            <v>26</v>
          </cell>
          <cell r="CS2">
            <v>27</v>
          </cell>
          <cell r="CT2">
            <v>28</v>
          </cell>
          <cell r="CU2">
            <v>29</v>
          </cell>
          <cell r="CV2">
            <v>30</v>
          </cell>
          <cell r="CW2" t="str">
            <v>30a</v>
          </cell>
          <cell r="CX2">
            <v>31</v>
          </cell>
          <cell r="CY2">
            <v>32</v>
          </cell>
          <cell r="CZ2" t="str">
            <v>32a</v>
          </cell>
          <cell r="DA2" t="str">
            <v>32b</v>
          </cell>
          <cell r="DB2">
            <v>33</v>
          </cell>
          <cell r="DC2">
            <v>34</v>
          </cell>
          <cell r="DD2">
            <v>35</v>
          </cell>
          <cell r="DE2">
            <v>36</v>
          </cell>
          <cell r="DF2">
            <v>37</v>
          </cell>
          <cell r="DG2" t="str">
            <v>37a</v>
          </cell>
          <cell r="DH2" t="str">
            <v>37b</v>
          </cell>
          <cell r="DI2" t="str">
            <v>37x</v>
          </cell>
          <cell r="DJ2">
            <v>38</v>
          </cell>
          <cell r="DK2" t="str">
            <v>39a</v>
          </cell>
          <cell r="DL2" t="str">
            <v>39b</v>
          </cell>
          <cell r="DM2" t="str">
            <v>39c</v>
          </cell>
          <cell r="DN2" t="str">
            <v>39d</v>
          </cell>
          <cell r="DO2" t="str">
            <v>39e</v>
          </cell>
          <cell r="DP2" t="str">
            <v>39x</v>
          </cell>
          <cell r="DQ2">
            <v>40</v>
          </cell>
          <cell r="DR2">
            <v>41</v>
          </cell>
          <cell r="DS2">
            <v>42</v>
          </cell>
          <cell r="DT2" t="str">
            <v>42a</v>
          </cell>
          <cell r="DU2" t="str">
            <v>42b</v>
          </cell>
          <cell r="DV2">
            <v>43</v>
          </cell>
          <cell r="DW2" t="str">
            <v>43a</v>
          </cell>
          <cell r="DX2">
            <v>44</v>
          </cell>
          <cell r="DY2" t="str">
            <v>44a</v>
          </cell>
          <cell r="DZ2" t="str">
            <v>44b</v>
          </cell>
          <cell r="EA2">
            <v>45</v>
          </cell>
          <cell r="EB2">
            <v>46</v>
          </cell>
          <cell r="EC2">
            <v>47</v>
          </cell>
          <cell r="ED2">
            <v>48</v>
          </cell>
          <cell r="EE2">
            <v>49</v>
          </cell>
          <cell r="EF2">
            <v>50</v>
          </cell>
          <cell r="EG2">
            <v>51</v>
          </cell>
          <cell r="EH2" t="str">
            <v>51a</v>
          </cell>
          <cell r="EI2" t="str">
            <v>51b</v>
          </cell>
          <cell r="EJ2">
            <v>52</v>
          </cell>
          <cell r="EK2">
            <v>53</v>
          </cell>
          <cell r="EL2">
            <v>54</v>
          </cell>
          <cell r="EM2">
            <v>55</v>
          </cell>
          <cell r="EN2">
            <v>56</v>
          </cell>
          <cell r="EO2">
            <v>57</v>
          </cell>
          <cell r="EP2">
            <v>58</v>
          </cell>
          <cell r="EQ2">
            <v>59</v>
          </cell>
          <cell r="ER2">
            <v>60</v>
          </cell>
          <cell r="ES2">
            <v>61</v>
          </cell>
          <cell r="ET2">
            <v>777</v>
          </cell>
          <cell r="EU2">
            <v>888</v>
          </cell>
          <cell r="EV2">
            <v>999</v>
          </cell>
        </row>
        <row r="159">
          <cell r="AU159" t="str">
            <v>All</v>
          </cell>
          <cell r="AV159">
            <v>134</v>
          </cell>
          <cell r="AW159">
            <v>83</v>
          </cell>
          <cell r="AX159">
            <v>39</v>
          </cell>
          <cell r="AY159">
            <v>2</v>
          </cell>
          <cell r="AZ159">
            <v>54</v>
          </cell>
          <cell r="BA159">
            <v>88</v>
          </cell>
          <cell r="BB159">
            <v>104</v>
          </cell>
          <cell r="BC159">
            <v>4</v>
          </cell>
          <cell r="BD159">
            <v>84</v>
          </cell>
          <cell r="BE159">
            <v>52</v>
          </cell>
          <cell r="BF159">
            <v>19</v>
          </cell>
          <cell r="BH159">
            <v>73</v>
          </cell>
          <cell r="BI159">
            <v>49</v>
          </cell>
          <cell r="BJ159">
            <v>62</v>
          </cell>
          <cell r="BK159">
            <v>13</v>
          </cell>
          <cell r="BL159">
            <v>2</v>
          </cell>
          <cell r="BM159">
            <v>76</v>
          </cell>
          <cell r="BN159">
            <v>33</v>
          </cell>
          <cell r="BO159">
            <v>6</v>
          </cell>
          <cell r="BQ159">
            <v>26</v>
          </cell>
          <cell r="BR159">
            <v>63</v>
          </cell>
          <cell r="BS159">
            <v>2</v>
          </cell>
          <cell r="BT159">
            <v>4</v>
          </cell>
          <cell r="BU159">
            <v>65</v>
          </cell>
          <cell r="BV159">
            <v>47</v>
          </cell>
          <cell r="BW159">
            <v>4</v>
          </cell>
          <cell r="BX159">
            <v>10</v>
          </cell>
          <cell r="BY159">
            <v>1</v>
          </cell>
          <cell r="BZ159">
            <v>84</v>
          </cell>
          <cell r="CA159">
            <v>74</v>
          </cell>
          <cell r="CB159">
            <v>30</v>
          </cell>
          <cell r="CC159">
            <v>9</v>
          </cell>
          <cell r="CD159">
            <v>51</v>
          </cell>
          <cell r="CE159">
            <v>8</v>
          </cell>
          <cell r="CF159">
            <v>13</v>
          </cell>
          <cell r="CG159">
            <v>20</v>
          </cell>
          <cell r="CH159">
            <v>19</v>
          </cell>
          <cell r="CI159">
            <v>24</v>
          </cell>
          <cell r="CJ159">
            <v>1</v>
          </cell>
          <cell r="CK159">
            <v>25</v>
          </cell>
          <cell r="CL159">
            <v>11</v>
          </cell>
          <cell r="CM159">
            <v>27</v>
          </cell>
          <cell r="CN159">
            <v>15</v>
          </cell>
          <cell r="CO159">
            <v>62</v>
          </cell>
          <cell r="CP159">
            <v>10</v>
          </cell>
          <cell r="CQ159">
            <v>10</v>
          </cell>
          <cell r="CR159">
            <v>10</v>
          </cell>
          <cell r="CS159">
            <v>36</v>
          </cell>
          <cell r="CT159">
            <v>12</v>
          </cell>
          <cell r="CU159">
            <v>9</v>
          </cell>
          <cell r="CV159">
            <v>34</v>
          </cell>
          <cell r="CW159">
            <v>3</v>
          </cell>
          <cell r="CX159">
            <v>9</v>
          </cell>
          <cell r="CY159">
            <v>6</v>
          </cell>
          <cell r="CZ159">
            <v>3</v>
          </cell>
          <cell r="DA159">
            <v>1</v>
          </cell>
          <cell r="DB159">
            <v>7</v>
          </cell>
          <cell r="DC159">
            <v>8</v>
          </cell>
          <cell r="DD159">
            <v>7</v>
          </cell>
          <cell r="DE159">
            <v>2</v>
          </cell>
          <cell r="DF159">
            <v>15</v>
          </cell>
          <cell r="DG159">
            <v>8</v>
          </cell>
          <cell r="DH159">
            <v>2</v>
          </cell>
          <cell r="DI159">
            <v>24</v>
          </cell>
          <cell r="DJ159">
            <v>2</v>
          </cell>
          <cell r="DK159">
            <v>17</v>
          </cell>
          <cell r="DL159">
            <v>13</v>
          </cell>
          <cell r="DM159">
            <v>10</v>
          </cell>
          <cell r="DN159">
            <v>1</v>
          </cell>
          <cell r="DO159">
            <v>2</v>
          </cell>
          <cell r="DP159">
            <v>29</v>
          </cell>
          <cell r="DQ159">
            <v>5</v>
          </cell>
          <cell r="DR159">
            <v>18</v>
          </cell>
          <cell r="DS159">
            <v>4</v>
          </cell>
          <cell r="DT159">
            <v>2</v>
          </cell>
          <cell r="DU159">
            <v>1</v>
          </cell>
          <cell r="DV159">
            <v>10</v>
          </cell>
          <cell r="DW159">
            <v>4</v>
          </cell>
          <cell r="DX159">
            <v>4</v>
          </cell>
          <cell r="DY159">
            <v>1</v>
          </cell>
          <cell r="DZ159">
            <v>3</v>
          </cell>
          <cell r="EA159">
            <v>5</v>
          </cell>
          <cell r="EB159">
            <v>8</v>
          </cell>
          <cell r="EC159">
            <v>26</v>
          </cell>
          <cell r="ED159">
            <v>4</v>
          </cell>
          <cell r="EE159">
            <v>2</v>
          </cell>
          <cell r="EF159">
            <v>2</v>
          </cell>
          <cell r="EG159">
            <v>2</v>
          </cell>
          <cell r="EH159">
            <v>3</v>
          </cell>
          <cell r="EI159">
            <v>3</v>
          </cell>
          <cell r="EJ159">
            <v>4</v>
          </cell>
          <cell r="EK159">
            <v>1</v>
          </cell>
          <cell r="EL159">
            <v>1</v>
          </cell>
          <cell r="EM159">
            <v>2</v>
          </cell>
          <cell r="EN159">
            <v>1</v>
          </cell>
          <cell r="EO159">
            <v>1</v>
          </cell>
          <cell r="EP159">
            <v>2</v>
          </cell>
          <cell r="EQ159">
            <v>1</v>
          </cell>
          <cell r="ER159">
            <v>1</v>
          </cell>
          <cell r="ES159">
            <v>1</v>
          </cell>
          <cell r="EU159">
            <v>7</v>
          </cell>
          <cell r="EV159">
            <v>22</v>
          </cell>
        </row>
        <row r="160">
          <cell r="AU160" t="str">
            <v>Short-term (1)</v>
          </cell>
          <cell r="AV160">
            <v>115</v>
          </cell>
          <cell r="AW160">
            <v>76</v>
          </cell>
          <cell r="AX160">
            <v>31</v>
          </cell>
          <cell r="AY160">
            <v>2</v>
          </cell>
          <cell r="AZ160">
            <v>40</v>
          </cell>
          <cell r="BA160">
            <v>73</v>
          </cell>
          <cell r="BB160">
            <v>85</v>
          </cell>
          <cell r="BC160">
            <v>3</v>
          </cell>
          <cell r="BD160">
            <v>78</v>
          </cell>
          <cell r="BE160">
            <v>43</v>
          </cell>
          <cell r="BF160">
            <v>19</v>
          </cell>
          <cell r="BH160">
            <v>68</v>
          </cell>
          <cell r="BI160">
            <v>39</v>
          </cell>
          <cell r="BJ160">
            <v>49</v>
          </cell>
          <cell r="BK160">
            <v>12</v>
          </cell>
          <cell r="BL160">
            <v>1</v>
          </cell>
          <cell r="BM160">
            <v>61</v>
          </cell>
          <cell r="BN160">
            <v>29</v>
          </cell>
          <cell r="BO160">
            <v>6</v>
          </cell>
          <cell r="BQ160">
            <v>23</v>
          </cell>
          <cell r="BR160">
            <v>59</v>
          </cell>
          <cell r="BS160">
            <v>2</v>
          </cell>
          <cell r="BT160">
            <v>3</v>
          </cell>
          <cell r="BU160">
            <v>60</v>
          </cell>
          <cell r="BV160">
            <v>37</v>
          </cell>
          <cell r="BW160">
            <v>4</v>
          </cell>
          <cell r="BX160">
            <v>9</v>
          </cell>
          <cell r="BY160">
            <v>1</v>
          </cell>
          <cell r="BZ160">
            <v>69</v>
          </cell>
          <cell r="CA160">
            <v>60</v>
          </cell>
          <cell r="CB160">
            <v>27</v>
          </cell>
          <cell r="CC160">
            <v>8</v>
          </cell>
          <cell r="CD160">
            <v>43</v>
          </cell>
          <cell r="CE160">
            <v>6</v>
          </cell>
          <cell r="CF160">
            <v>9</v>
          </cell>
          <cell r="CG160">
            <v>14</v>
          </cell>
          <cell r="CH160">
            <v>15</v>
          </cell>
          <cell r="CI160">
            <v>20</v>
          </cell>
          <cell r="CJ160">
            <v>1</v>
          </cell>
          <cell r="CK160">
            <v>21</v>
          </cell>
          <cell r="CL160">
            <v>7</v>
          </cell>
          <cell r="CM160">
            <v>24</v>
          </cell>
          <cell r="CN160">
            <v>12</v>
          </cell>
          <cell r="CO160">
            <v>58</v>
          </cell>
          <cell r="CP160">
            <v>10</v>
          </cell>
          <cell r="CQ160">
            <v>4</v>
          </cell>
          <cell r="CR160">
            <v>9</v>
          </cell>
          <cell r="CS160">
            <v>29</v>
          </cell>
          <cell r="CT160">
            <v>12</v>
          </cell>
          <cell r="CU160">
            <v>9</v>
          </cell>
          <cell r="CV160">
            <v>30</v>
          </cell>
          <cell r="CW160">
            <v>3</v>
          </cell>
          <cell r="CX160">
            <v>6</v>
          </cell>
          <cell r="CY160">
            <v>2</v>
          </cell>
          <cell r="CZ160">
            <v>3</v>
          </cell>
          <cell r="DA160">
            <v>1</v>
          </cell>
          <cell r="DB160">
            <v>5</v>
          </cell>
          <cell r="DC160">
            <v>7</v>
          </cell>
          <cell r="DD160">
            <v>7</v>
          </cell>
          <cell r="DE160">
            <v>2</v>
          </cell>
          <cell r="DF160">
            <v>12</v>
          </cell>
          <cell r="DG160">
            <v>8</v>
          </cell>
          <cell r="DH160">
            <v>2</v>
          </cell>
          <cell r="DI160">
            <v>21</v>
          </cell>
          <cell r="DJ160">
            <v>2</v>
          </cell>
          <cell r="DK160">
            <v>16</v>
          </cell>
          <cell r="DL160">
            <v>9</v>
          </cell>
          <cell r="DM160">
            <v>8</v>
          </cell>
          <cell r="DN160">
            <v>1</v>
          </cell>
          <cell r="DO160">
            <v>2</v>
          </cell>
          <cell r="DP160">
            <v>26</v>
          </cell>
          <cell r="DQ160">
            <v>3</v>
          </cell>
          <cell r="DR160">
            <v>18</v>
          </cell>
          <cell r="DS160">
            <v>4</v>
          </cell>
          <cell r="DT160">
            <v>1</v>
          </cell>
          <cell r="DU160">
            <v>1</v>
          </cell>
          <cell r="DV160">
            <v>10</v>
          </cell>
          <cell r="DW160">
            <v>4</v>
          </cell>
          <cell r="DX160">
            <v>4</v>
          </cell>
          <cell r="DY160">
            <v>1</v>
          </cell>
          <cell r="DZ160">
            <v>3</v>
          </cell>
          <cell r="EA160">
            <v>4</v>
          </cell>
          <cell r="EB160">
            <v>8</v>
          </cell>
          <cell r="EC160">
            <v>26</v>
          </cell>
          <cell r="ED160">
            <v>4</v>
          </cell>
          <cell r="EE160">
            <v>1</v>
          </cell>
          <cell r="EF160">
            <v>2</v>
          </cell>
          <cell r="EG160">
            <v>2</v>
          </cell>
          <cell r="EH160">
            <v>3</v>
          </cell>
          <cell r="EI160">
            <v>3</v>
          </cell>
          <cell r="EJ160">
            <v>4</v>
          </cell>
          <cell r="EK160">
            <v>1</v>
          </cell>
          <cell r="EL160">
            <v>0</v>
          </cell>
          <cell r="EM160">
            <v>2</v>
          </cell>
          <cell r="EN160">
            <v>1</v>
          </cell>
          <cell r="EO160">
            <v>1</v>
          </cell>
          <cell r="EP160">
            <v>1</v>
          </cell>
          <cell r="EQ160">
            <v>0</v>
          </cell>
          <cell r="ER160">
            <v>1</v>
          </cell>
          <cell r="ES160">
            <v>1</v>
          </cell>
          <cell r="EU160">
            <v>5</v>
          </cell>
          <cell r="EV160">
            <v>17</v>
          </cell>
        </row>
        <row r="162">
          <cell r="AV162">
            <v>12</v>
          </cell>
          <cell r="AW162">
            <v>3</v>
          </cell>
          <cell r="AX162">
            <v>4</v>
          </cell>
          <cell r="AY162">
            <v>0</v>
          </cell>
          <cell r="AZ162">
            <v>8</v>
          </cell>
          <cell r="BA162">
            <v>7</v>
          </cell>
          <cell r="BB162">
            <v>12</v>
          </cell>
          <cell r="BC162">
            <v>1</v>
          </cell>
          <cell r="BD162">
            <v>3</v>
          </cell>
          <cell r="BE162">
            <v>5</v>
          </cell>
          <cell r="BF162">
            <v>0</v>
          </cell>
          <cell r="BH162">
            <v>2</v>
          </cell>
          <cell r="BI162">
            <v>5</v>
          </cell>
          <cell r="BJ162">
            <v>8</v>
          </cell>
          <cell r="BK162">
            <v>0</v>
          </cell>
          <cell r="BL162">
            <v>1</v>
          </cell>
          <cell r="BM162">
            <v>9</v>
          </cell>
          <cell r="BN162">
            <v>2</v>
          </cell>
          <cell r="BO162">
            <v>0</v>
          </cell>
          <cell r="BQ162">
            <v>1</v>
          </cell>
          <cell r="BR162">
            <v>2</v>
          </cell>
          <cell r="BS162">
            <v>0</v>
          </cell>
          <cell r="BT162">
            <v>1</v>
          </cell>
          <cell r="BU162">
            <v>3</v>
          </cell>
          <cell r="BV162">
            <v>5</v>
          </cell>
          <cell r="BW162">
            <v>0</v>
          </cell>
          <cell r="BX162">
            <v>0</v>
          </cell>
          <cell r="BY162">
            <v>0</v>
          </cell>
          <cell r="BZ162">
            <v>7</v>
          </cell>
          <cell r="CA162">
            <v>7</v>
          </cell>
          <cell r="CB162">
            <v>1</v>
          </cell>
          <cell r="CC162">
            <v>1</v>
          </cell>
          <cell r="CD162">
            <v>4</v>
          </cell>
          <cell r="CE162">
            <v>1</v>
          </cell>
          <cell r="CF162">
            <v>4</v>
          </cell>
          <cell r="CG162">
            <v>5</v>
          </cell>
          <cell r="CH162">
            <v>2</v>
          </cell>
          <cell r="CI162">
            <v>2</v>
          </cell>
          <cell r="CJ162">
            <v>0</v>
          </cell>
          <cell r="CK162">
            <v>2</v>
          </cell>
          <cell r="CL162">
            <v>1</v>
          </cell>
          <cell r="CM162">
            <v>1</v>
          </cell>
          <cell r="CN162">
            <v>1</v>
          </cell>
          <cell r="CO162">
            <v>1</v>
          </cell>
          <cell r="CP162">
            <v>0</v>
          </cell>
          <cell r="CQ162">
            <v>4</v>
          </cell>
          <cell r="CR162">
            <v>0</v>
          </cell>
          <cell r="CS162">
            <v>3</v>
          </cell>
          <cell r="CT162">
            <v>0</v>
          </cell>
          <cell r="CU162">
            <v>0</v>
          </cell>
          <cell r="CV162">
            <v>1</v>
          </cell>
          <cell r="CW162">
            <v>0</v>
          </cell>
          <cell r="CX162">
            <v>1</v>
          </cell>
          <cell r="CY162">
            <v>1</v>
          </cell>
          <cell r="CZ162">
            <v>0</v>
          </cell>
          <cell r="DA162">
            <v>0</v>
          </cell>
          <cell r="DB162">
            <v>1</v>
          </cell>
          <cell r="DC162">
            <v>1</v>
          </cell>
          <cell r="DD162">
            <v>0</v>
          </cell>
          <cell r="DE162">
            <v>0</v>
          </cell>
          <cell r="DF162">
            <v>1</v>
          </cell>
          <cell r="DG162">
            <v>0</v>
          </cell>
          <cell r="DH162">
            <v>0</v>
          </cell>
          <cell r="DI162">
            <v>1</v>
          </cell>
          <cell r="DJ162">
            <v>0</v>
          </cell>
          <cell r="DK162">
            <v>0</v>
          </cell>
          <cell r="DL162">
            <v>2</v>
          </cell>
          <cell r="DM162">
            <v>1</v>
          </cell>
          <cell r="DN162">
            <v>0</v>
          </cell>
          <cell r="DO162">
            <v>0</v>
          </cell>
          <cell r="DP162">
            <v>1</v>
          </cell>
          <cell r="DQ162">
            <v>2</v>
          </cell>
          <cell r="DR162">
            <v>0</v>
          </cell>
          <cell r="DS162">
            <v>0</v>
          </cell>
          <cell r="DT162">
            <v>1</v>
          </cell>
          <cell r="DU162">
            <v>0</v>
          </cell>
          <cell r="DV162">
            <v>0</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v>0</v>
          </cell>
          <cell r="EP162">
            <v>0</v>
          </cell>
          <cell r="EQ162">
            <v>1</v>
          </cell>
          <cell r="ER162">
            <v>0</v>
          </cell>
          <cell r="ES162">
            <v>0</v>
          </cell>
          <cell r="EU162">
            <v>2</v>
          </cell>
          <cell r="EV162">
            <v>5</v>
          </cell>
        </row>
        <row r="163">
          <cell r="AU163" t="str">
            <v>≥ 1 Year (not 1)</v>
          </cell>
        </row>
        <row r="166">
          <cell r="AU166" t="str">
            <v>All</v>
          </cell>
          <cell r="AV166">
            <v>79</v>
          </cell>
          <cell r="AW166">
            <v>51</v>
          </cell>
          <cell r="AX166">
            <v>26</v>
          </cell>
          <cell r="AY166">
            <v>2</v>
          </cell>
          <cell r="AZ166">
            <v>37</v>
          </cell>
          <cell r="BA166">
            <v>54</v>
          </cell>
          <cell r="BB166">
            <v>62</v>
          </cell>
          <cell r="BC166">
            <v>3</v>
          </cell>
          <cell r="BD166">
            <v>50</v>
          </cell>
          <cell r="BE166">
            <v>41</v>
          </cell>
          <cell r="BF166">
            <v>10</v>
          </cell>
          <cell r="BH166">
            <v>48</v>
          </cell>
          <cell r="BI166">
            <v>32</v>
          </cell>
          <cell r="BJ166">
            <v>45</v>
          </cell>
          <cell r="BK166">
            <v>7</v>
          </cell>
          <cell r="BL166">
            <v>1</v>
          </cell>
          <cell r="BM166">
            <v>52</v>
          </cell>
          <cell r="BN166">
            <v>21</v>
          </cell>
          <cell r="BO166">
            <v>4</v>
          </cell>
          <cell r="BQ166">
            <v>18</v>
          </cell>
          <cell r="BR166">
            <v>42</v>
          </cell>
          <cell r="BS166">
            <v>2</v>
          </cell>
          <cell r="BT166">
            <v>2</v>
          </cell>
          <cell r="BU166">
            <v>42</v>
          </cell>
          <cell r="BV166">
            <v>27</v>
          </cell>
          <cell r="BW166">
            <v>4</v>
          </cell>
          <cell r="BX166">
            <v>8</v>
          </cell>
          <cell r="BY166">
            <v>1</v>
          </cell>
          <cell r="BZ166">
            <v>52</v>
          </cell>
          <cell r="CA166">
            <v>44</v>
          </cell>
          <cell r="CB166">
            <v>23</v>
          </cell>
          <cell r="CC166">
            <v>5</v>
          </cell>
          <cell r="CD166">
            <v>37</v>
          </cell>
          <cell r="CE166">
            <v>0</v>
          </cell>
          <cell r="CF166">
            <v>0</v>
          </cell>
          <cell r="CG166">
            <v>0</v>
          </cell>
          <cell r="CH166">
            <v>16</v>
          </cell>
          <cell r="CI166">
            <v>19</v>
          </cell>
          <cell r="CJ166">
            <v>0</v>
          </cell>
          <cell r="CK166">
            <v>19</v>
          </cell>
          <cell r="CL166">
            <v>10</v>
          </cell>
          <cell r="CM166">
            <v>15</v>
          </cell>
          <cell r="CN166">
            <v>13</v>
          </cell>
          <cell r="CO166">
            <v>40</v>
          </cell>
          <cell r="CP166">
            <v>8</v>
          </cell>
          <cell r="CQ166">
            <v>8</v>
          </cell>
          <cell r="CR166">
            <v>7</v>
          </cell>
          <cell r="CS166">
            <v>28</v>
          </cell>
          <cell r="CT166">
            <v>0</v>
          </cell>
          <cell r="CU166">
            <v>7</v>
          </cell>
          <cell r="CV166">
            <v>27</v>
          </cell>
          <cell r="CW166">
            <v>2</v>
          </cell>
          <cell r="CX166">
            <v>7</v>
          </cell>
          <cell r="CY166">
            <v>4</v>
          </cell>
          <cell r="CZ166">
            <v>1</v>
          </cell>
          <cell r="DA166">
            <v>0</v>
          </cell>
          <cell r="DB166">
            <v>0</v>
          </cell>
          <cell r="DC166">
            <v>4</v>
          </cell>
          <cell r="DD166">
            <v>2</v>
          </cell>
          <cell r="DE166">
            <v>0</v>
          </cell>
          <cell r="DF166">
            <v>14</v>
          </cell>
          <cell r="DG166">
            <v>3</v>
          </cell>
          <cell r="DH166">
            <v>2</v>
          </cell>
          <cell r="DI166">
            <v>18</v>
          </cell>
          <cell r="DJ166">
            <v>1</v>
          </cell>
          <cell r="DK166">
            <v>12</v>
          </cell>
          <cell r="DL166">
            <v>8</v>
          </cell>
          <cell r="DM166">
            <v>4</v>
          </cell>
          <cell r="DN166">
            <v>1</v>
          </cell>
          <cell r="DO166">
            <v>2</v>
          </cell>
          <cell r="DP166">
            <v>19</v>
          </cell>
          <cell r="DQ166">
            <v>3</v>
          </cell>
          <cell r="DR166">
            <v>1</v>
          </cell>
          <cell r="DS166">
            <v>3</v>
          </cell>
          <cell r="DT166">
            <v>1</v>
          </cell>
          <cell r="DU166">
            <v>1</v>
          </cell>
          <cell r="DV166">
            <v>4</v>
          </cell>
          <cell r="DW166">
            <v>2</v>
          </cell>
          <cell r="DX166">
            <v>3</v>
          </cell>
          <cell r="DY166">
            <v>1</v>
          </cell>
          <cell r="DZ166">
            <v>0</v>
          </cell>
          <cell r="EA166">
            <v>5</v>
          </cell>
          <cell r="EB166">
            <v>2</v>
          </cell>
          <cell r="EC166">
            <v>0</v>
          </cell>
          <cell r="ED166">
            <v>3</v>
          </cell>
          <cell r="EE166">
            <v>0</v>
          </cell>
          <cell r="EF166">
            <v>2</v>
          </cell>
          <cell r="EG166">
            <v>2</v>
          </cell>
          <cell r="EH166">
            <v>3</v>
          </cell>
          <cell r="EI166">
            <v>1</v>
          </cell>
          <cell r="EJ166">
            <v>0</v>
          </cell>
          <cell r="EK166">
            <v>1</v>
          </cell>
          <cell r="EL166">
            <v>1</v>
          </cell>
          <cell r="EM166">
            <v>0</v>
          </cell>
          <cell r="EN166">
            <v>1</v>
          </cell>
          <cell r="EO166">
            <v>1</v>
          </cell>
          <cell r="EP166">
            <v>2</v>
          </cell>
          <cell r="EQ166">
            <v>0</v>
          </cell>
          <cell r="ER166">
            <v>0</v>
          </cell>
          <cell r="ES166">
            <v>1</v>
          </cell>
          <cell r="EU166">
            <v>0</v>
          </cell>
          <cell r="EV166">
            <v>0</v>
          </cell>
        </row>
        <row r="167">
          <cell r="AU167" t="str">
            <v>Short-term (1)</v>
          </cell>
          <cell r="AV167">
            <v>68</v>
          </cell>
          <cell r="AW167">
            <v>45</v>
          </cell>
          <cell r="AX167">
            <v>21</v>
          </cell>
          <cell r="AY167">
            <v>2</v>
          </cell>
          <cell r="AZ167">
            <v>28</v>
          </cell>
          <cell r="BA167">
            <v>43</v>
          </cell>
          <cell r="BB167">
            <v>52</v>
          </cell>
          <cell r="BC167">
            <v>3</v>
          </cell>
          <cell r="BD167">
            <v>46</v>
          </cell>
          <cell r="BE167">
            <v>34</v>
          </cell>
          <cell r="BF167">
            <v>10</v>
          </cell>
          <cell r="BG167">
            <v>0</v>
          </cell>
          <cell r="BH167">
            <v>44</v>
          </cell>
          <cell r="BI167">
            <v>26</v>
          </cell>
          <cell r="BJ167">
            <v>37</v>
          </cell>
          <cell r="BK167">
            <v>6</v>
          </cell>
          <cell r="BL167">
            <v>1</v>
          </cell>
          <cell r="BM167">
            <v>43</v>
          </cell>
          <cell r="BN167">
            <v>18</v>
          </cell>
          <cell r="BO167">
            <v>4</v>
          </cell>
          <cell r="BQ167">
            <v>15</v>
          </cell>
          <cell r="BR167">
            <v>38</v>
          </cell>
          <cell r="BS167">
            <v>2</v>
          </cell>
          <cell r="BT167">
            <v>2</v>
          </cell>
          <cell r="BU167">
            <v>38</v>
          </cell>
          <cell r="BV167">
            <v>22</v>
          </cell>
          <cell r="BW167">
            <v>4</v>
          </cell>
          <cell r="BX167">
            <v>7</v>
          </cell>
          <cell r="BY167">
            <v>1</v>
          </cell>
          <cell r="BZ167">
            <v>43</v>
          </cell>
          <cell r="CA167">
            <v>36</v>
          </cell>
          <cell r="CB167">
            <v>20</v>
          </cell>
          <cell r="CC167">
            <v>4</v>
          </cell>
          <cell r="CD167">
            <v>31</v>
          </cell>
          <cell r="CE167">
            <v>0</v>
          </cell>
          <cell r="CF167">
            <v>0</v>
          </cell>
          <cell r="CG167">
            <v>0</v>
          </cell>
          <cell r="CH167">
            <v>13</v>
          </cell>
          <cell r="CI167">
            <v>15</v>
          </cell>
          <cell r="CJ167">
            <v>0</v>
          </cell>
          <cell r="CK167">
            <v>15</v>
          </cell>
          <cell r="CL167">
            <v>6</v>
          </cell>
          <cell r="CM167">
            <v>12</v>
          </cell>
          <cell r="CN167">
            <v>10</v>
          </cell>
          <cell r="CO167">
            <v>36</v>
          </cell>
          <cell r="CP167">
            <v>8</v>
          </cell>
          <cell r="CQ167">
            <v>4</v>
          </cell>
          <cell r="CR167">
            <v>6</v>
          </cell>
          <cell r="CS167">
            <v>23</v>
          </cell>
          <cell r="CT167">
            <v>0</v>
          </cell>
          <cell r="CU167">
            <v>7</v>
          </cell>
          <cell r="CV167">
            <v>23</v>
          </cell>
          <cell r="CW167">
            <v>2</v>
          </cell>
          <cell r="CX167">
            <v>4</v>
          </cell>
          <cell r="CY167">
            <v>1</v>
          </cell>
          <cell r="CZ167">
            <v>1</v>
          </cell>
          <cell r="DA167">
            <v>0</v>
          </cell>
          <cell r="DB167">
            <v>0</v>
          </cell>
          <cell r="DC167">
            <v>3</v>
          </cell>
          <cell r="DD167">
            <v>2</v>
          </cell>
          <cell r="DE167">
            <v>0</v>
          </cell>
          <cell r="DF167">
            <v>11</v>
          </cell>
          <cell r="DG167">
            <v>3</v>
          </cell>
          <cell r="DH167">
            <v>2</v>
          </cell>
          <cell r="DI167">
            <v>15</v>
          </cell>
          <cell r="DJ167">
            <v>1</v>
          </cell>
          <cell r="DK167">
            <v>11</v>
          </cell>
          <cell r="DL167">
            <v>5</v>
          </cell>
          <cell r="DM167">
            <v>3</v>
          </cell>
          <cell r="DN167">
            <v>1</v>
          </cell>
          <cell r="DO167">
            <v>2</v>
          </cell>
          <cell r="DP167">
            <v>17</v>
          </cell>
          <cell r="DQ167">
            <v>2</v>
          </cell>
          <cell r="DR167">
            <v>1</v>
          </cell>
          <cell r="DS167">
            <v>3</v>
          </cell>
          <cell r="DT167">
            <v>1</v>
          </cell>
          <cell r="DU167">
            <v>1</v>
          </cell>
          <cell r="DV167">
            <v>4</v>
          </cell>
          <cell r="DW167">
            <v>2</v>
          </cell>
          <cell r="DX167">
            <v>3</v>
          </cell>
          <cell r="DY167">
            <v>1</v>
          </cell>
          <cell r="DZ167">
            <v>0</v>
          </cell>
          <cell r="EA167">
            <v>4</v>
          </cell>
          <cell r="EB167">
            <v>2</v>
          </cell>
          <cell r="EC167">
            <v>0</v>
          </cell>
          <cell r="ED167">
            <v>3</v>
          </cell>
          <cell r="EE167">
            <v>0</v>
          </cell>
          <cell r="EF167">
            <v>2</v>
          </cell>
          <cell r="EG167">
            <v>2</v>
          </cell>
          <cell r="EH167">
            <v>3</v>
          </cell>
          <cell r="EI167">
            <v>1</v>
          </cell>
          <cell r="EJ167">
            <v>0</v>
          </cell>
          <cell r="EK167">
            <v>1</v>
          </cell>
          <cell r="EL167">
            <v>0</v>
          </cell>
          <cell r="EM167">
            <v>0</v>
          </cell>
          <cell r="EN167">
            <v>1</v>
          </cell>
          <cell r="EO167">
            <v>1</v>
          </cell>
          <cell r="EP167">
            <v>1</v>
          </cell>
          <cell r="EQ167">
            <v>0</v>
          </cell>
          <cell r="ER167">
            <v>0</v>
          </cell>
          <cell r="ES167">
            <v>1</v>
          </cell>
          <cell r="ET167">
            <v>9</v>
          </cell>
          <cell r="EU167">
            <v>0</v>
          </cell>
          <cell r="EV167">
            <v>0</v>
          </cell>
        </row>
        <row r="170">
          <cell r="AU170" t="str">
            <v>≥ 1 Year (not 1)</v>
          </cell>
          <cell r="AV170">
            <v>11</v>
          </cell>
          <cell r="AW170">
            <v>6</v>
          </cell>
          <cell r="AX170">
            <v>5</v>
          </cell>
          <cell r="AY170">
            <v>0</v>
          </cell>
          <cell r="AZ170">
            <v>9</v>
          </cell>
          <cell r="BA170">
            <v>11</v>
          </cell>
          <cell r="BB170">
            <v>10</v>
          </cell>
          <cell r="BC170">
            <v>0</v>
          </cell>
          <cell r="BD170">
            <v>4</v>
          </cell>
          <cell r="BE170">
            <v>7</v>
          </cell>
          <cell r="BF170">
            <v>0</v>
          </cell>
          <cell r="BG170">
            <v>0</v>
          </cell>
          <cell r="BH170">
            <v>4</v>
          </cell>
          <cell r="BI170">
            <v>6</v>
          </cell>
          <cell r="BJ170">
            <v>8</v>
          </cell>
          <cell r="BK170">
            <v>1</v>
          </cell>
          <cell r="BL170">
            <v>0</v>
          </cell>
          <cell r="BM170">
            <v>9</v>
          </cell>
          <cell r="BN170">
            <v>3</v>
          </cell>
          <cell r="BO170">
            <v>0</v>
          </cell>
          <cell r="BQ170">
            <v>3</v>
          </cell>
          <cell r="BR170">
            <v>4</v>
          </cell>
          <cell r="BS170">
            <v>0</v>
          </cell>
          <cell r="BT170">
            <v>0</v>
          </cell>
          <cell r="BU170">
            <v>4</v>
          </cell>
          <cell r="BV170">
            <v>5</v>
          </cell>
          <cell r="BW170">
            <v>0</v>
          </cell>
          <cell r="BX170">
            <v>1</v>
          </cell>
          <cell r="BY170">
            <v>0</v>
          </cell>
          <cell r="BZ170">
            <v>9</v>
          </cell>
          <cell r="CA170">
            <v>8</v>
          </cell>
          <cell r="CB170">
            <v>3</v>
          </cell>
          <cell r="CC170">
            <v>1</v>
          </cell>
          <cell r="CD170">
            <v>6</v>
          </cell>
          <cell r="CE170">
            <v>0</v>
          </cell>
          <cell r="CF170">
            <v>0</v>
          </cell>
          <cell r="CG170">
            <v>0</v>
          </cell>
          <cell r="CH170">
            <v>3</v>
          </cell>
          <cell r="CI170">
            <v>4</v>
          </cell>
          <cell r="CJ170">
            <v>0</v>
          </cell>
          <cell r="CK170">
            <v>4</v>
          </cell>
          <cell r="CL170">
            <v>4</v>
          </cell>
          <cell r="CM170">
            <v>3</v>
          </cell>
          <cell r="CN170">
            <v>3</v>
          </cell>
          <cell r="CO170">
            <v>4</v>
          </cell>
          <cell r="CP170">
            <v>0</v>
          </cell>
          <cell r="CQ170">
            <v>4</v>
          </cell>
          <cell r="CR170">
            <v>1</v>
          </cell>
          <cell r="CS170">
            <v>5</v>
          </cell>
          <cell r="CT170">
            <v>0</v>
          </cell>
          <cell r="CU170">
            <v>0</v>
          </cell>
          <cell r="CV170">
            <v>4</v>
          </cell>
          <cell r="CW170">
            <v>0</v>
          </cell>
          <cell r="CX170">
            <v>3</v>
          </cell>
          <cell r="CY170">
            <v>3</v>
          </cell>
          <cell r="CZ170">
            <v>0</v>
          </cell>
          <cell r="DA170">
            <v>0</v>
          </cell>
          <cell r="DB170">
            <v>0</v>
          </cell>
          <cell r="DC170">
            <v>1</v>
          </cell>
          <cell r="DD170">
            <v>0</v>
          </cell>
          <cell r="DE170">
            <v>0</v>
          </cell>
          <cell r="DF170">
            <v>3</v>
          </cell>
          <cell r="DG170">
            <v>0</v>
          </cell>
          <cell r="DH170">
            <v>0</v>
          </cell>
          <cell r="DI170">
            <v>3</v>
          </cell>
          <cell r="DJ170">
            <v>0</v>
          </cell>
          <cell r="DK170">
            <v>1</v>
          </cell>
          <cell r="DL170">
            <v>3</v>
          </cell>
          <cell r="DM170">
            <v>1</v>
          </cell>
          <cell r="DN170">
            <v>0</v>
          </cell>
          <cell r="DO170">
            <v>0</v>
          </cell>
          <cell r="DP170">
            <v>2</v>
          </cell>
          <cell r="DQ170">
            <v>1</v>
          </cell>
          <cell r="DR170">
            <v>0</v>
          </cell>
          <cell r="DS170">
            <v>0</v>
          </cell>
          <cell r="DT170">
            <v>0</v>
          </cell>
          <cell r="DU170">
            <v>0</v>
          </cell>
          <cell r="DV170">
            <v>0</v>
          </cell>
          <cell r="DW170">
            <v>0</v>
          </cell>
          <cell r="DX170">
            <v>0</v>
          </cell>
          <cell r="DY170">
            <v>0</v>
          </cell>
          <cell r="DZ170">
            <v>0</v>
          </cell>
          <cell r="EA170">
            <v>1</v>
          </cell>
          <cell r="EB170">
            <v>0</v>
          </cell>
          <cell r="EC170">
            <v>0</v>
          </cell>
          <cell r="ED170">
            <v>0</v>
          </cell>
          <cell r="EE170">
            <v>0</v>
          </cell>
          <cell r="EF170">
            <v>0</v>
          </cell>
          <cell r="EG170">
            <v>0</v>
          </cell>
          <cell r="EH170">
            <v>0</v>
          </cell>
          <cell r="EI170">
            <v>0</v>
          </cell>
          <cell r="EJ170">
            <v>0</v>
          </cell>
          <cell r="EK170">
            <v>0</v>
          </cell>
          <cell r="EL170">
            <v>1</v>
          </cell>
          <cell r="EM170">
            <v>0</v>
          </cell>
          <cell r="EN170">
            <v>0</v>
          </cell>
          <cell r="EO170">
            <v>0</v>
          </cell>
          <cell r="EP170">
            <v>1</v>
          </cell>
          <cell r="EQ170">
            <v>0</v>
          </cell>
          <cell r="ER170">
            <v>0</v>
          </cell>
          <cell r="ES170">
            <v>0</v>
          </cell>
          <cell r="ET170">
            <v>3</v>
          </cell>
          <cell r="EU170">
            <v>0</v>
          </cell>
          <cell r="EV170">
            <v>0</v>
          </cell>
        </row>
        <row r="173">
          <cell r="AV173">
            <v>4</v>
          </cell>
          <cell r="AW173">
            <v>2</v>
          </cell>
          <cell r="AX173">
            <v>1</v>
          </cell>
          <cell r="AZ173">
            <v>1</v>
          </cell>
          <cell r="BA173">
            <v>2</v>
          </cell>
          <cell r="BB173">
            <v>1</v>
          </cell>
          <cell r="BD173">
            <v>2</v>
          </cell>
          <cell r="BE173">
            <v>1</v>
          </cell>
          <cell r="BF173">
            <v>1</v>
          </cell>
          <cell r="BH173">
            <v>1</v>
          </cell>
          <cell r="BI173">
            <v>1</v>
          </cell>
          <cell r="BJ173">
            <v>1</v>
          </cell>
          <cell r="BM173">
            <v>1</v>
          </cell>
          <cell r="BN173">
            <v>1</v>
          </cell>
          <cell r="BR173">
            <v>2</v>
          </cell>
          <cell r="BT173">
            <v>1</v>
          </cell>
          <cell r="BU173">
            <v>2</v>
          </cell>
          <cell r="BX173">
            <v>1</v>
          </cell>
          <cell r="BZ173">
            <v>1</v>
          </cell>
          <cell r="CA173">
            <v>1</v>
          </cell>
          <cell r="CB173">
            <v>1</v>
          </cell>
          <cell r="CD173">
            <v>1</v>
          </cell>
          <cell r="CI173">
            <v>1</v>
          </cell>
          <cell r="CK173">
            <v>1</v>
          </cell>
          <cell r="CL173">
            <v>1</v>
          </cell>
          <cell r="CM173">
            <v>1</v>
          </cell>
          <cell r="CN173">
            <v>1</v>
          </cell>
          <cell r="CO173">
            <v>2</v>
          </cell>
          <cell r="CS173">
            <v>1</v>
          </cell>
          <cell r="CV173">
            <v>1</v>
          </cell>
          <cell r="DC173">
            <v>4</v>
          </cell>
          <cell r="DK173">
            <v>1</v>
          </cell>
          <cell r="DP173">
            <v>1</v>
          </cell>
          <cell r="EF173">
            <v>1</v>
          </cell>
        </row>
        <row r="174">
          <cell r="AV174">
            <v>3</v>
          </cell>
          <cell r="AW174">
            <v>2</v>
          </cell>
          <cell r="AX174">
            <v>1</v>
          </cell>
          <cell r="AZ174">
            <v>1</v>
          </cell>
          <cell r="BA174">
            <v>2</v>
          </cell>
          <cell r="BB174">
            <v>1</v>
          </cell>
          <cell r="BD174">
            <v>2</v>
          </cell>
          <cell r="BE174">
            <v>1</v>
          </cell>
          <cell r="BF174">
            <v>1</v>
          </cell>
          <cell r="BH174">
            <v>1</v>
          </cell>
          <cell r="BI174">
            <v>1</v>
          </cell>
          <cell r="BJ174">
            <v>1</v>
          </cell>
          <cell r="BM174">
            <v>1</v>
          </cell>
          <cell r="BN174">
            <v>1</v>
          </cell>
          <cell r="BR174">
            <v>1</v>
          </cell>
          <cell r="BT174">
            <v>1</v>
          </cell>
          <cell r="BU174">
            <v>1</v>
          </cell>
          <cell r="BX174">
            <v>1</v>
          </cell>
          <cell r="BZ174">
            <v>1</v>
          </cell>
          <cell r="CA174">
            <v>1</v>
          </cell>
          <cell r="CB174">
            <v>1</v>
          </cell>
          <cell r="CD174">
            <v>1</v>
          </cell>
          <cell r="CI174">
            <v>1</v>
          </cell>
          <cell r="CK174">
            <v>1</v>
          </cell>
          <cell r="CL174">
            <v>1</v>
          </cell>
          <cell r="CM174">
            <v>1</v>
          </cell>
          <cell r="CN174">
            <v>1</v>
          </cell>
          <cell r="CO174">
            <v>2</v>
          </cell>
          <cell r="CS174">
            <v>1</v>
          </cell>
          <cell r="CV174">
            <v>1</v>
          </cell>
          <cell r="DC174">
            <v>3</v>
          </cell>
          <cell r="DK174">
            <v>1</v>
          </cell>
          <cell r="DP174">
            <v>1</v>
          </cell>
          <cell r="EF174">
            <v>1</v>
          </cell>
        </row>
        <row r="177">
          <cell r="AV177">
            <v>1</v>
          </cell>
          <cell r="AW177">
            <v>0</v>
          </cell>
          <cell r="AX177">
            <v>0</v>
          </cell>
          <cell r="AZ177">
            <v>0</v>
          </cell>
          <cell r="BA177">
            <v>0</v>
          </cell>
          <cell r="BB177">
            <v>0</v>
          </cell>
          <cell r="BD177">
            <v>0</v>
          </cell>
          <cell r="BE177">
            <v>0</v>
          </cell>
          <cell r="BF177">
            <v>0</v>
          </cell>
          <cell r="BH177">
            <v>0</v>
          </cell>
          <cell r="BI177">
            <v>0</v>
          </cell>
          <cell r="BJ177">
            <v>0</v>
          </cell>
          <cell r="BM177">
            <v>0</v>
          </cell>
          <cell r="BN177">
            <v>0</v>
          </cell>
          <cell r="BR177">
            <v>1</v>
          </cell>
          <cell r="BT177">
            <v>0</v>
          </cell>
          <cell r="BU177">
            <v>1</v>
          </cell>
          <cell r="BX177">
            <v>0</v>
          </cell>
          <cell r="BZ177">
            <v>0</v>
          </cell>
          <cell r="CA177">
            <v>0</v>
          </cell>
          <cell r="CB177">
            <v>0</v>
          </cell>
          <cell r="CD177">
            <v>0</v>
          </cell>
          <cell r="CI177">
            <v>0</v>
          </cell>
          <cell r="CK177">
            <v>0</v>
          </cell>
          <cell r="CL177">
            <v>0</v>
          </cell>
          <cell r="CM177">
            <v>0</v>
          </cell>
          <cell r="CN177">
            <v>0</v>
          </cell>
          <cell r="CO177">
            <v>0</v>
          </cell>
          <cell r="CS177">
            <v>0</v>
          </cell>
          <cell r="CV177">
            <v>0</v>
          </cell>
          <cell r="DC177">
            <v>1</v>
          </cell>
          <cell r="DK177">
            <v>0</v>
          </cell>
          <cell r="DP177">
            <v>0</v>
          </cell>
          <cell r="EF177">
            <v>0</v>
          </cell>
        </row>
        <row r="195">
          <cell r="AU195" t="str">
            <v>All</v>
          </cell>
          <cell r="AV195">
            <v>37</v>
          </cell>
          <cell r="AW195">
            <v>19</v>
          </cell>
          <cell r="AX195">
            <v>11</v>
          </cell>
          <cell r="AY195">
            <v>2</v>
          </cell>
          <cell r="AZ195">
            <v>9</v>
          </cell>
          <cell r="BA195">
            <v>17</v>
          </cell>
          <cell r="BB195">
            <v>23</v>
          </cell>
          <cell r="BC195">
            <v>3</v>
          </cell>
          <cell r="BD195">
            <v>20</v>
          </cell>
          <cell r="BE195">
            <v>15</v>
          </cell>
          <cell r="BF195">
            <v>4</v>
          </cell>
          <cell r="BH195">
            <v>24</v>
          </cell>
          <cell r="BI195">
            <v>14</v>
          </cell>
          <cell r="BJ195">
            <v>16</v>
          </cell>
          <cell r="BK195">
            <v>0</v>
          </cell>
          <cell r="BL195">
            <v>0</v>
          </cell>
          <cell r="BM195">
            <v>16</v>
          </cell>
          <cell r="BN195">
            <v>10</v>
          </cell>
          <cell r="BO195">
            <v>0</v>
          </cell>
          <cell r="BQ195">
            <v>13</v>
          </cell>
          <cell r="BR195">
            <v>22</v>
          </cell>
          <cell r="BS195">
            <v>1</v>
          </cell>
          <cell r="BT195">
            <v>0</v>
          </cell>
          <cell r="BU195">
            <v>22</v>
          </cell>
          <cell r="BV195">
            <v>14</v>
          </cell>
          <cell r="BW195">
            <v>4</v>
          </cell>
          <cell r="BX195">
            <v>3</v>
          </cell>
          <cell r="BY195">
            <v>0</v>
          </cell>
          <cell r="BZ195">
            <v>24</v>
          </cell>
          <cell r="CA195">
            <v>21</v>
          </cell>
          <cell r="CB195">
            <v>7</v>
          </cell>
          <cell r="CC195">
            <v>6</v>
          </cell>
          <cell r="CD195">
            <v>15</v>
          </cell>
          <cell r="CE195">
            <v>3</v>
          </cell>
          <cell r="CF195">
            <v>3</v>
          </cell>
          <cell r="CG195">
            <v>6</v>
          </cell>
          <cell r="CH195">
            <v>6</v>
          </cell>
          <cell r="CI195">
            <v>6</v>
          </cell>
          <cell r="CJ195">
            <v>0</v>
          </cell>
          <cell r="CK195">
            <v>6</v>
          </cell>
          <cell r="CL195">
            <v>0</v>
          </cell>
          <cell r="CM195">
            <v>7</v>
          </cell>
          <cell r="CN195">
            <v>3</v>
          </cell>
          <cell r="CO195">
            <v>12</v>
          </cell>
          <cell r="CP195">
            <v>6</v>
          </cell>
          <cell r="CQ195">
            <v>1</v>
          </cell>
          <cell r="CR195">
            <v>3</v>
          </cell>
          <cell r="CS195">
            <v>11</v>
          </cell>
          <cell r="CT195">
            <v>5</v>
          </cell>
          <cell r="CU195">
            <v>6</v>
          </cell>
          <cell r="CV195">
            <v>6</v>
          </cell>
          <cell r="CW195">
            <v>3</v>
          </cell>
          <cell r="CX195">
            <v>1</v>
          </cell>
          <cell r="CY195">
            <v>0</v>
          </cell>
          <cell r="CZ195">
            <v>0</v>
          </cell>
          <cell r="DA195">
            <v>0</v>
          </cell>
          <cell r="DB195">
            <v>3</v>
          </cell>
          <cell r="DC195">
            <v>0</v>
          </cell>
          <cell r="DD195">
            <v>2</v>
          </cell>
          <cell r="DE195">
            <v>0</v>
          </cell>
          <cell r="DF195">
            <v>3</v>
          </cell>
          <cell r="DG195">
            <v>3</v>
          </cell>
          <cell r="DH195">
            <v>0</v>
          </cell>
          <cell r="DI195">
            <v>6</v>
          </cell>
          <cell r="DJ195">
            <v>1</v>
          </cell>
          <cell r="DK195">
            <v>5</v>
          </cell>
          <cell r="DL195">
            <v>1</v>
          </cell>
          <cell r="DM195">
            <v>3</v>
          </cell>
          <cell r="DN195">
            <v>1</v>
          </cell>
          <cell r="DO195">
            <v>1</v>
          </cell>
          <cell r="DP195">
            <v>11</v>
          </cell>
          <cell r="DQ195">
            <v>0</v>
          </cell>
          <cell r="DR195">
            <v>6</v>
          </cell>
          <cell r="DS195">
            <v>2</v>
          </cell>
          <cell r="DT195">
            <v>0</v>
          </cell>
          <cell r="DU195">
            <v>0</v>
          </cell>
          <cell r="DV195">
            <v>0</v>
          </cell>
          <cell r="DW195">
            <v>3</v>
          </cell>
          <cell r="DX195">
            <v>3</v>
          </cell>
          <cell r="DY195">
            <v>0</v>
          </cell>
          <cell r="DZ195">
            <v>0</v>
          </cell>
          <cell r="EA195">
            <v>2</v>
          </cell>
          <cell r="EB195">
            <v>3</v>
          </cell>
          <cell r="EC195">
            <v>6</v>
          </cell>
          <cell r="ED195">
            <v>1</v>
          </cell>
          <cell r="EE195">
            <v>0</v>
          </cell>
          <cell r="EF195">
            <v>0</v>
          </cell>
          <cell r="EG195">
            <v>0</v>
          </cell>
          <cell r="EH195">
            <v>0</v>
          </cell>
          <cell r="EI195">
            <v>3</v>
          </cell>
          <cell r="EJ195">
            <v>1</v>
          </cell>
          <cell r="EK195">
            <v>1</v>
          </cell>
          <cell r="EL195">
            <v>0</v>
          </cell>
          <cell r="EM195">
            <v>0</v>
          </cell>
          <cell r="EN195">
            <v>0</v>
          </cell>
          <cell r="EO195">
            <v>0</v>
          </cell>
          <cell r="EP195">
            <v>0</v>
          </cell>
          <cell r="EQ195">
            <v>0</v>
          </cell>
          <cell r="ER195">
            <v>0</v>
          </cell>
          <cell r="ES195">
            <v>0</v>
          </cell>
          <cell r="EU195">
            <v>0</v>
          </cell>
          <cell r="EV195">
            <v>3</v>
          </cell>
        </row>
        <row r="196">
          <cell r="AU196" t="str">
            <v>Short-term (1)</v>
          </cell>
          <cell r="AV196">
            <v>36</v>
          </cell>
          <cell r="AW196">
            <v>19</v>
          </cell>
          <cell r="AX196">
            <v>11</v>
          </cell>
          <cell r="AY196">
            <v>2</v>
          </cell>
          <cell r="AZ196">
            <v>8</v>
          </cell>
          <cell r="BA196">
            <v>16</v>
          </cell>
          <cell r="BB196">
            <v>22</v>
          </cell>
          <cell r="BC196">
            <v>2</v>
          </cell>
          <cell r="BD196">
            <v>20</v>
          </cell>
          <cell r="BE196">
            <v>15</v>
          </cell>
          <cell r="BF196">
            <v>4</v>
          </cell>
          <cell r="BH196">
            <v>24</v>
          </cell>
          <cell r="BI196">
            <v>13</v>
          </cell>
          <cell r="BJ196">
            <v>15</v>
          </cell>
          <cell r="BK196">
            <v>0</v>
          </cell>
          <cell r="BL196">
            <v>0</v>
          </cell>
          <cell r="BM196">
            <v>15</v>
          </cell>
          <cell r="BN196">
            <v>10</v>
          </cell>
          <cell r="BO196">
            <v>0</v>
          </cell>
          <cell r="BQ196">
            <v>13</v>
          </cell>
          <cell r="BR196">
            <v>22</v>
          </cell>
          <cell r="BS196">
            <v>1</v>
          </cell>
          <cell r="BT196">
            <v>0</v>
          </cell>
          <cell r="BU196">
            <v>22</v>
          </cell>
          <cell r="BV196">
            <v>13</v>
          </cell>
          <cell r="BW196">
            <v>4</v>
          </cell>
          <cell r="BX196">
            <v>3</v>
          </cell>
          <cell r="BY196">
            <v>0</v>
          </cell>
          <cell r="BZ196">
            <v>23</v>
          </cell>
          <cell r="CA196">
            <v>20</v>
          </cell>
          <cell r="CB196">
            <v>7</v>
          </cell>
          <cell r="CC196">
            <v>6</v>
          </cell>
          <cell r="CD196">
            <v>14</v>
          </cell>
          <cell r="CE196">
            <v>3</v>
          </cell>
          <cell r="CF196">
            <v>3</v>
          </cell>
          <cell r="CG196">
            <v>6</v>
          </cell>
          <cell r="CH196">
            <v>6</v>
          </cell>
          <cell r="CI196">
            <v>6</v>
          </cell>
          <cell r="CJ196">
            <v>0</v>
          </cell>
          <cell r="CK196">
            <v>6</v>
          </cell>
          <cell r="CL196">
            <v>0</v>
          </cell>
          <cell r="CM196">
            <v>7</v>
          </cell>
          <cell r="CN196">
            <v>3</v>
          </cell>
          <cell r="CO196">
            <v>12</v>
          </cell>
          <cell r="CP196">
            <v>6</v>
          </cell>
          <cell r="CQ196">
            <v>1</v>
          </cell>
          <cell r="CR196">
            <v>3</v>
          </cell>
          <cell r="CS196">
            <v>10</v>
          </cell>
          <cell r="CT196">
            <v>5</v>
          </cell>
          <cell r="CU196">
            <v>6</v>
          </cell>
          <cell r="CV196">
            <v>6</v>
          </cell>
          <cell r="CW196">
            <v>3</v>
          </cell>
          <cell r="CX196">
            <v>1</v>
          </cell>
          <cell r="CY196">
            <v>0</v>
          </cell>
          <cell r="CZ196">
            <v>0</v>
          </cell>
          <cell r="DA196">
            <v>0</v>
          </cell>
          <cell r="DB196">
            <v>2</v>
          </cell>
          <cell r="DC196">
            <v>0</v>
          </cell>
          <cell r="DD196">
            <v>2</v>
          </cell>
          <cell r="DE196">
            <v>0</v>
          </cell>
          <cell r="DF196">
            <v>3</v>
          </cell>
          <cell r="DG196">
            <v>3</v>
          </cell>
          <cell r="DH196">
            <v>0</v>
          </cell>
          <cell r="DI196">
            <v>6</v>
          </cell>
          <cell r="DJ196">
            <v>1</v>
          </cell>
          <cell r="DK196">
            <v>5</v>
          </cell>
          <cell r="DL196">
            <v>1</v>
          </cell>
          <cell r="DM196">
            <v>3</v>
          </cell>
          <cell r="DN196">
            <v>1</v>
          </cell>
          <cell r="DO196">
            <v>1</v>
          </cell>
          <cell r="DP196">
            <v>11</v>
          </cell>
          <cell r="DQ196">
            <v>0</v>
          </cell>
          <cell r="DR196">
            <v>6</v>
          </cell>
          <cell r="DS196">
            <v>2</v>
          </cell>
          <cell r="DT196">
            <v>0</v>
          </cell>
          <cell r="DU196">
            <v>0</v>
          </cell>
          <cell r="DV196">
            <v>0</v>
          </cell>
          <cell r="DW196">
            <v>3</v>
          </cell>
          <cell r="DX196">
            <v>3</v>
          </cell>
          <cell r="DY196">
            <v>0</v>
          </cell>
          <cell r="DZ196">
            <v>0</v>
          </cell>
          <cell r="EA196">
            <v>2</v>
          </cell>
          <cell r="EB196">
            <v>3</v>
          </cell>
          <cell r="EC196">
            <v>6</v>
          </cell>
          <cell r="ED196">
            <v>1</v>
          </cell>
          <cell r="EE196">
            <v>0</v>
          </cell>
          <cell r="EF196">
            <v>0</v>
          </cell>
          <cell r="EG196">
            <v>0</v>
          </cell>
          <cell r="EH196">
            <v>0</v>
          </cell>
          <cell r="EI196">
            <v>3</v>
          </cell>
          <cell r="EJ196">
            <v>1</v>
          </cell>
          <cell r="EK196">
            <v>1</v>
          </cell>
          <cell r="EL196">
            <v>0</v>
          </cell>
          <cell r="EM196">
            <v>0</v>
          </cell>
          <cell r="EN196">
            <v>0</v>
          </cell>
          <cell r="EO196">
            <v>0</v>
          </cell>
          <cell r="EP196">
            <v>0</v>
          </cell>
          <cell r="EQ196">
            <v>0</v>
          </cell>
          <cell r="ER196">
            <v>0</v>
          </cell>
          <cell r="ES196">
            <v>0</v>
          </cell>
          <cell r="EU196">
            <v>0</v>
          </cell>
          <cell r="EV196">
            <v>3</v>
          </cell>
        </row>
        <row r="199">
          <cell r="AU199" t="str">
            <v>≥ 1 Year (not 1)</v>
          </cell>
          <cell r="AV199">
            <v>1</v>
          </cell>
          <cell r="AW199">
            <v>0</v>
          </cell>
          <cell r="AX199">
            <v>0</v>
          </cell>
          <cell r="AY199">
            <v>0</v>
          </cell>
          <cell r="AZ199">
            <v>1</v>
          </cell>
          <cell r="BA199">
            <v>1</v>
          </cell>
          <cell r="BB199">
            <v>1</v>
          </cell>
          <cell r="BC199">
            <v>1</v>
          </cell>
          <cell r="BD199">
            <v>0</v>
          </cell>
          <cell r="BE199">
            <v>0</v>
          </cell>
          <cell r="BF199">
            <v>0</v>
          </cell>
          <cell r="BH199">
            <v>0</v>
          </cell>
          <cell r="BI199">
            <v>1</v>
          </cell>
          <cell r="BJ199">
            <v>1</v>
          </cell>
          <cell r="BK199">
            <v>0</v>
          </cell>
          <cell r="BL199">
            <v>0</v>
          </cell>
          <cell r="BM199">
            <v>1</v>
          </cell>
          <cell r="BN199">
            <v>0</v>
          </cell>
          <cell r="BO199">
            <v>0</v>
          </cell>
          <cell r="BQ199">
            <v>0</v>
          </cell>
          <cell r="BR199">
            <v>0</v>
          </cell>
          <cell r="BS199">
            <v>0</v>
          </cell>
          <cell r="BT199">
            <v>0</v>
          </cell>
          <cell r="BU199">
            <v>0</v>
          </cell>
          <cell r="BV199">
            <v>1</v>
          </cell>
          <cell r="BW199">
            <v>0</v>
          </cell>
          <cell r="BX199">
            <v>0</v>
          </cell>
          <cell r="BY199">
            <v>0</v>
          </cell>
          <cell r="BZ199">
            <v>1</v>
          </cell>
          <cell r="CA199">
            <v>1</v>
          </cell>
          <cell r="CB199">
            <v>0</v>
          </cell>
          <cell r="CC199">
            <v>0</v>
          </cell>
          <cell r="CD199">
            <v>1</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1</v>
          </cell>
          <cell r="CT199">
            <v>0</v>
          </cell>
          <cell r="CU199">
            <v>0</v>
          </cell>
          <cell r="CV199">
            <v>0</v>
          </cell>
          <cell r="CW199">
            <v>0</v>
          </cell>
          <cell r="CX199">
            <v>0</v>
          </cell>
          <cell r="CY199">
            <v>0</v>
          </cell>
          <cell r="CZ199">
            <v>0</v>
          </cell>
          <cell r="DA199">
            <v>0</v>
          </cell>
          <cell r="DB199">
            <v>1</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v>0</v>
          </cell>
          <cell r="DT199">
            <v>0</v>
          </cell>
          <cell r="DU199">
            <v>0</v>
          </cell>
          <cell r="DV199">
            <v>0</v>
          </cell>
          <cell r="DW199">
            <v>0</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U199">
            <v>0</v>
          </cell>
          <cell r="EV199">
            <v>0</v>
          </cell>
        </row>
        <row r="201">
          <cell r="AU201" t="str">
            <v>All</v>
          </cell>
          <cell r="AV201">
            <v>44</v>
          </cell>
          <cell r="AW201">
            <v>31</v>
          </cell>
          <cell r="AX201">
            <v>18</v>
          </cell>
          <cell r="AY201">
            <v>0</v>
          </cell>
          <cell r="AZ201">
            <v>24</v>
          </cell>
          <cell r="BA201">
            <v>36</v>
          </cell>
          <cell r="BB201">
            <v>40</v>
          </cell>
          <cell r="BC201">
            <v>1</v>
          </cell>
          <cell r="BD201">
            <v>30</v>
          </cell>
          <cell r="BE201">
            <v>22</v>
          </cell>
          <cell r="BF201">
            <v>10</v>
          </cell>
          <cell r="BH201">
            <v>25</v>
          </cell>
          <cell r="BI201">
            <v>21</v>
          </cell>
          <cell r="BJ201">
            <v>21</v>
          </cell>
          <cell r="BK201">
            <v>6</v>
          </cell>
          <cell r="BL201">
            <v>2</v>
          </cell>
          <cell r="BM201">
            <v>28</v>
          </cell>
          <cell r="BN201">
            <v>8</v>
          </cell>
          <cell r="BO201">
            <v>4</v>
          </cell>
          <cell r="BQ201">
            <v>5</v>
          </cell>
          <cell r="BR201">
            <v>24</v>
          </cell>
          <cell r="BS201">
            <v>1</v>
          </cell>
          <cell r="BT201">
            <v>3</v>
          </cell>
          <cell r="BU201">
            <v>25</v>
          </cell>
          <cell r="BV201">
            <v>19</v>
          </cell>
          <cell r="BW201">
            <v>0</v>
          </cell>
          <cell r="BX201">
            <v>7</v>
          </cell>
          <cell r="BY201">
            <v>1</v>
          </cell>
          <cell r="BZ201">
            <v>30</v>
          </cell>
          <cell r="CA201">
            <v>25</v>
          </cell>
          <cell r="CB201">
            <v>11</v>
          </cell>
          <cell r="CC201">
            <v>2</v>
          </cell>
          <cell r="CD201">
            <v>21</v>
          </cell>
          <cell r="CE201">
            <v>3</v>
          </cell>
          <cell r="CF201">
            <v>6</v>
          </cell>
          <cell r="CG201">
            <v>8</v>
          </cell>
          <cell r="CH201">
            <v>4</v>
          </cell>
          <cell r="CI201">
            <v>13</v>
          </cell>
          <cell r="CJ201">
            <v>1</v>
          </cell>
          <cell r="CK201">
            <v>14</v>
          </cell>
          <cell r="CL201">
            <v>4</v>
          </cell>
          <cell r="CM201">
            <v>8</v>
          </cell>
          <cell r="CN201">
            <v>3</v>
          </cell>
          <cell r="CO201">
            <v>20</v>
          </cell>
          <cell r="CP201">
            <v>3</v>
          </cell>
          <cell r="CQ201">
            <v>4</v>
          </cell>
          <cell r="CR201">
            <v>4</v>
          </cell>
          <cell r="CS201">
            <v>18</v>
          </cell>
          <cell r="CT201">
            <v>4</v>
          </cell>
          <cell r="CU201">
            <v>3</v>
          </cell>
          <cell r="CV201">
            <v>12</v>
          </cell>
          <cell r="CW201">
            <v>0</v>
          </cell>
          <cell r="CX201">
            <v>3</v>
          </cell>
          <cell r="CY201">
            <v>2</v>
          </cell>
          <cell r="CZ201">
            <v>3</v>
          </cell>
          <cell r="DA201">
            <v>0</v>
          </cell>
          <cell r="DB201">
            <v>4</v>
          </cell>
          <cell r="DC201">
            <v>2</v>
          </cell>
          <cell r="DD201">
            <v>5</v>
          </cell>
          <cell r="DE201">
            <v>2</v>
          </cell>
          <cell r="DF201">
            <v>6</v>
          </cell>
          <cell r="DG201">
            <v>3</v>
          </cell>
          <cell r="DH201">
            <v>0</v>
          </cell>
          <cell r="DI201">
            <v>8</v>
          </cell>
          <cell r="DJ201">
            <v>1</v>
          </cell>
          <cell r="DK201">
            <v>7</v>
          </cell>
          <cell r="DL201">
            <v>2</v>
          </cell>
          <cell r="DM201">
            <v>5</v>
          </cell>
          <cell r="DN201">
            <v>0</v>
          </cell>
          <cell r="DO201">
            <v>1</v>
          </cell>
          <cell r="DP201">
            <v>11</v>
          </cell>
          <cell r="DQ201">
            <v>4</v>
          </cell>
          <cell r="DR201">
            <v>6</v>
          </cell>
          <cell r="DS201">
            <v>1</v>
          </cell>
          <cell r="DT201">
            <v>2</v>
          </cell>
          <cell r="DU201">
            <v>0</v>
          </cell>
          <cell r="DV201">
            <v>4</v>
          </cell>
          <cell r="DW201">
            <v>0</v>
          </cell>
          <cell r="DX201">
            <v>1</v>
          </cell>
          <cell r="DY201">
            <v>0</v>
          </cell>
          <cell r="DZ201">
            <v>3</v>
          </cell>
          <cell r="EA201">
            <v>2</v>
          </cell>
          <cell r="EB201">
            <v>4</v>
          </cell>
          <cell r="EC201">
            <v>9</v>
          </cell>
          <cell r="ED201">
            <v>1</v>
          </cell>
          <cell r="EE201">
            <v>2</v>
          </cell>
          <cell r="EF201">
            <v>2</v>
          </cell>
          <cell r="EG201">
            <v>0</v>
          </cell>
          <cell r="EH201">
            <v>0</v>
          </cell>
          <cell r="EI201">
            <v>0</v>
          </cell>
          <cell r="EJ201">
            <v>2</v>
          </cell>
          <cell r="EK201">
            <v>0</v>
          </cell>
          <cell r="EL201">
            <v>1</v>
          </cell>
          <cell r="EM201">
            <v>0</v>
          </cell>
          <cell r="EN201">
            <v>1</v>
          </cell>
          <cell r="EO201">
            <v>0</v>
          </cell>
          <cell r="EP201">
            <v>0</v>
          </cell>
          <cell r="EQ201">
            <v>1</v>
          </cell>
          <cell r="ER201">
            <v>0</v>
          </cell>
          <cell r="ES201">
            <v>1</v>
          </cell>
          <cell r="EU201">
            <v>6</v>
          </cell>
          <cell r="EV201">
            <v>12</v>
          </cell>
        </row>
        <row r="202">
          <cell r="AU202" t="str">
            <v>Short-term (1)</v>
          </cell>
          <cell r="AV202">
            <v>36</v>
          </cell>
          <cell r="AW202">
            <v>30</v>
          </cell>
          <cell r="AX202">
            <v>14</v>
          </cell>
          <cell r="AY202">
            <v>0</v>
          </cell>
          <cell r="AZ202">
            <v>18</v>
          </cell>
          <cell r="BA202">
            <v>30</v>
          </cell>
          <cell r="BB202">
            <v>32</v>
          </cell>
          <cell r="BC202">
            <v>1</v>
          </cell>
          <cell r="BD202">
            <v>29</v>
          </cell>
          <cell r="BE202">
            <v>18</v>
          </cell>
          <cell r="BF202">
            <v>10</v>
          </cell>
          <cell r="BH202">
            <v>24</v>
          </cell>
          <cell r="BI202">
            <v>17</v>
          </cell>
          <cell r="BJ202">
            <v>16</v>
          </cell>
          <cell r="BK202">
            <v>6</v>
          </cell>
          <cell r="BL202">
            <v>1</v>
          </cell>
          <cell r="BM202">
            <v>22</v>
          </cell>
          <cell r="BN202">
            <v>8</v>
          </cell>
          <cell r="BO202">
            <v>4</v>
          </cell>
          <cell r="BQ202">
            <v>5</v>
          </cell>
          <cell r="BR202">
            <v>24</v>
          </cell>
          <cell r="BS202">
            <v>1</v>
          </cell>
          <cell r="BT202">
            <v>3</v>
          </cell>
          <cell r="BU202">
            <v>25</v>
          </cell>
          <cell r="BV202">
            <v>13</v>
          </cell>
          <cell r="BW202">
            <v>0</v>
          </cell>
          <cell r="BX202">
            <v>6</v>
          </cell>
          <cell r="BY202">
            <v>1</v>
          </cell>
          <cell r="BZ202">
            <v>23</v>
          </cell>
          <cell r="CA202">
            <v>19</v>
          </cell>
          <cell r="CB202">
            <v>11</v>
          </cell>
          <cell r="CC202">
            <v>2</v>
          </cell>
          <cell r="CD202">
            <v>19</v>
          </cell>
          <cell r="CE202">
            <v>2</v>
          </cell>
          <cell r="CF202">
            <v>3</v>
          </cell>
          <cell r="CG202">
            <v>4</v>
          </cell>
          <cell r="CH202">
            <v>3</v>
          </cell>
          <cell r="CI202">
            <v>12</v>
          </cell>
          <cell r="CJ202">
            <v>1</v>
          </cell>
          <cell r="CK202">
            <v>13</v>
          </cell>
          <cell r="CL202">
            <v>4</v>
          </cell>
          <cell r="CM202">
            <v>8</v>
          </cell>
          <cell r="CN202">
            <v>3</v>
          </cell>
          <cell r="CO202">
            <v>20</v>
          </cell>
          <cell r="CP202">
            <v>3</v>
          </cell>
          <cell r="CQ202">
            <v>1</v>
          </cell>
          <cell r="CR202">
            <v>4</v>
          </cell>
          <cell r="CS202">
            <v>16</v>
          </cell>
          <cell r="CT202">
            <v>4</v>
          </cell>
          <cell r="CU202">
            <v>3</v>
          </cell>
          <cell r="CV202">
            <v>12</v>
          </cell>
          <cell r="CW202">
            <v>0</v>
          </cell>
          <cell r="CX202">
            <v>3</v>
          </cell>
          <cell r="CY202">
            <v>1</v>
          </cell>
          <cell r="CZ202">
            <v>3</v>
          </cell>
          <cell r="DA202">
            <v>0</v>
          </cell>
          <cell r="DB202">
            <v>3</v>
          </cell>
          <cell r="DC202">
            <v>2</v>
          </cell>
          <cell r="DD202">
            <v>5</v>
          </cell>
          <cell r="DE202">
            <v>2</v>
          </cell>
          <cell r="DF202">
            <v>6</v>
          </cell>
          <cell r="DG202">
            <v>3</v>
          </cell>
          <cell r="DH202">
            <v>0</v>
          </cell>
          <cell r="DI202">
            <v>8</v>
          </cell>
          <cell r="DJ202">
            <v>1</v>
          </cell>
          <cell r="DK202">
            <v>7</v>
          </cell>
          <cell r="DL202">
            <v>2</v>
          </cell>
          <cell r="DM202">
            <v>4</v>
          </cell>
          <cell r="DN202">
            <v>0</v>
          </cell>
          <cell r="DO202">
            <v>1</v>
          </cell>
          <cell r="DP202">
            <v>10</v>
          </cell>
          <cell r="DQ202">
            <v>2</v>
          </cell>
          <cell r="DR202">
            <v>6</v>
          </cell>
          <cell r="DS202">
            <v>1</v>
          </cell>
          <cell r="DT202">
            <v>1</v>
          </cell>
          <cell r="DU202">
            <v>0</v>
          </cell>
          <cell r="DV202">
            <v>4</v>
          </cell>
          <cell r="DW202">
            <v>0</v>
          </cell>
          <cell r="DX202">
            <v>1</v>
          </cell>
          <cell r="DY202">
            <v>0</v>
          </cell>
          <cell r="DZ202">
            <v>3</v>
          </cell>
          <cell r="EA202">
            <v>1</v>
          </cell>
          <cell r="EB202">
            <v>4</v>
          </cell>
          <cell r="EC202">
            <v>9</v>
          </cell>
          <cell r="ED202">
            <v>1</v>
          </cell>
          <cell r="EE202">
            <v>1</v>
          </cell>
          <cell r="EF202">
            <v>2</v>
          </cell>
          <cell r="EG202">
            <v>0</v>
          </cell>
          <cell r="EH202">
            <v>0</v>
          </cell>
          <cell r="EI202">
            <v>0</v>
          </cell>
          <cell r="EJ202">
            <v>2</v>
          </cell>
          <cell r="EK202">
            <v>0</v>
          </cell>
          <cell r="EL202">
            <v>0</v>
          </cell>
          <cell r="EM202">
            <v>0</v>
          </cell>
          <cell r="EN202">
            <v>1</v>
          </cell>
          <cell r="EO202">
            <v>0</v>
          </cell>
          <cell r="EP202">
            <v>0</v>
          </cell>
          <cell r="EQ202">
            <v>0</v>
          </cell>
          <cell r="ER202">
            <v>0</v>
          </cell>
          <cell r="ES202">
            <v>1</v>
          </cell>
          <cell r="EU202">
            <v>5</v>
          </cell>
          <cell r="EV202">
            <v>8</v>
          </cell>
        </row>
        <row r="205">
          <cell r="AU205" t="str">
            <v>≥ 1 Year (not 1)</v>
          </cell>
          <cell r="AV205">
            <v>8</v>
          </cell>
          <cell r="AW205">
            <v>1</v>
          </cell>
          <cell r="AX205">
            <v>4</v>
          </cell>
          <cell r="AY205">
            <v>0</v>
          </cell>
          <cell r="AZ205">
            <v>6</v>
          </cell>
          <cell r="BA205">
            <v>6</v>
          </cell>
          <cell r="BB205">
            <v>8</v>
          </cell>
          <cell r="BC205">
            <v>0</v>
          </cell>
          <cell r="BD205">
            <v>1</v>
          </cell>
          <cell r="BE205">
            <v>4</v>
          </cell>
          <cell r="BF205">
            <v>0</v>
          </cell>
          <cell r="BH205">
            <v>1</v>
          </cell>
          <cell r="BI205">
            <v>4</v>
          </cell>
          <cell r="BJ205">
            <v>5</v>
          </cell>
          <cell r="BK205">
            <v>0</v>
          </cell>
          <cell r="BL205">
            <v>1</v>
          </cell>
          <cell r="BM205">
            <v>6</v>
          </cell>
          <cell r="BN205">
            <v>0</v>
          </cell>
          <cell r="BO205">
            <v>0</v>
          </cell>
          <cell r="BQ205">
            <v>0</v>
          </cell>
          <cell r="BR205">
            <v>0</v>
          </cell>
          <cell r="BS205">
            <v>0</v>
          </cell>
          <cell r="BT205">
            <v>0</v>
          </cell>
          <cell r="BU205">
            <v>0</v>
          </cell>
          <cell r="BV205">
            <v>6</v>
          </cell>
          <cell r="BW205">
            <v>0</v>
          </cell>
          <cell r="BX205">
            <v>1</v>
          </cell>
          <cell r="BY205">
            <v>0</v>
          </cell>
          <cell r="BZ205">
            <v>7</v>
          </cell>
          <cell r="CA205">
            <v>6</v>
          </cell>
          <cell r="CB205">
            <v>0</v>
          </cell>
          <cell r="CC205">
            <v>0</v>
          </cell>
          <cell r="CD205">
            <v>2</v>
          </cell>
          <cell r="CE205">
            <v>1</v>
          </cell>
          <cell r="CF205">
            <v>3</v>
          </cell>
          <cell r="CG205">
            <v>4</v>
          </cell>
          <cell r="CH205">
            <v>1</v>
          </cell>
          <cell r="CI205">
            <v>1</v>
          </cell>
          <cell r="CJ205">
            <v>0</v>
          </cell>
          <cell r="CK205">
            <v>1</v>
          </cell>
          <cell r="CL205">
            <v>0</v>
          </cell>
          <cell r="CM205">
            <v>0</v>
          </cell>
          <cell r="CN205">
            <v>0</v>
          </cell>
          <cell r="CO205">
            <v>0</v>
          </cell>
          <cell r="CP205">
            <v>0</v>
          </cell>
          <cell r="CQ205">
            <v>3</v>
          </cell>
          <cell r="CR205">
            <v>0</v>
          </cell>
          <cell r="CS205">
            <v>2</v>
          </cell>
          <cell r="CT205">
            <v>0</v>
          </cell>
          <cell r="CU205">
            <v>0</v>
          </cell>
          <cell r="CV205">
            <v>0</v>
          </cell>
          <cell r="CW205">
            <v>0</v>
          </cell>
          <cell r="CX205">
            <v>0</v>
          </cell>
          <cell r="CY205">
            <v>1</v>
          </cell>
          <cell r="CZ205">
            <v>0</v>
          </cell>
          <cell r="DA205">
            <v>0</v>
          </cell>
          <cell r="DB205">
            <v>1</v>
          </cell>
          <cell r="DC205">
            <v>0</v>
          </cell>
          <cell r="DD205">
            <v>0</v>
          </cell>
          <cell r="DE205">
            <v>0</v>
          </cell>
          <cell r="DF205">
            <v>0</v>
          </cell>
          <cell r="DG205">
            <v>0</v>
          </cell>
          <cell r="DH205">
            <v>0</v>
          </cell>
          <cell r="DI205">
            <v>0</v>
          </cell>
          <cell r="DJ205">
            <v>0</v>
          </cell>
          <cell r="DK205">
            <v>0</v>
          </cell>
          <cell r="DL205">
            <v>0</v>
          </cell>
          <cell r="DM205">
            <v>1</v>
          </cell>
          <cell r="DN205">
            <v>0</v>
          </cell>
          <cell r="DO205">
            <v>0</v>
          </cell>
          <cell r="DP205">
            <v>1</v>
          </cell>
          <cell r="DQ205">
            <v>2</v>
          </cell>
          <cell r="DR205">
            <v>0</v>
          </cell>
          <cell r="DS205">
            <v>0</v>
          </cell>
          <cell r="DT205">
            <v>1</v>
          </cell>
          <cell r="DU205">
            <v>0</v>
          </cell>
          <cell r="DV205">
            <v>0</v>
          </cell>
          <cell r="DW205">
            <v>0</v>
          </cell>
          <cell r="DX205">
            <v>0</v>
          </cell>
          <cell r="DY205">
            <v>0</v>
          </cell>
          <cell r="DZ205">
            <v>0</v>
          </cell>
          <cell r="EA205">
            <v>1</v>
          </cell>
          <cell r="EB205">
            <v>0</v>
          </cell>
          <cell r="EC205">
            <v>0</v>
          </cell>
          <cell r="ED205">
            <v>0</v>
          </cell>
          <cell r="EE205">
            <v>1</v>
          </cell>
          <cell r="EF205">
            <v>0</v>
          </cell>
          <cell r="EG205">
            <v>0</v>
          </cell>
          <cell r="EH205">
            <v>0</v>
          </cell>
          <cell r="EI205">
            <v>0</v>
          </cell>
          <cell r="EJ205">
            <v>0</v>
          </cell>
          <cell r="EK205">
            <v>0</v>
          </cell>
          <cell r="EL205">
            <v>1</v>
          </cell>
          <cell r="EM205">
            <v>0</v>
          </cell>
          <cell r="EN205">
            <v>0</v>
          </cell>
          <cell r="EO205">
            <v>0</v>
          </cell>
          <cell r="EP205">
            <v>0</v>
          </cell>
          <cell r="EQ205">
            <v>1</v>
          </cell>
          <cell r="ER205">
            <v>0</v>
          </cell>
          <cell r="ES205">
            <v>0</v>
          </cell>
          <cell r="EU205">
            <v>1</v>
          </cell>
          <cell r="EV205">
            <v>4</v>
          </cell>
        </row>
        <row r="207">
          <cell r="AU207" t="str">
            <v>All</v>
          </cell>
          <cell r="AV207">
            <v>53</v>
          </cell>
          <cell r="AW207">
            <v>33</v>
          </cell>
          <cell r="AX207">
            <v>10</v>
          </cell>
          <cell r="AY207">
            <v>0</v>
          </cell>
          <cell r="AZ207">
            <v>21</v>
          </cell>
          <cell r="BA207">
            <v>35</v>
          </cell>
          <cell r="BB207">
            <v>41</v>
          </cell>
          <cell r="BC207">
            <v>0</v>
          </cell>
          <cell r="BD207">
            <v>34</v>
          </cell>
          <cell r="BE207">
            <v>15</v>
          </cell>
          <cell r="BF207">
            <v>5</v>
          </cell>
          <cell r="BH207">
            <v>24</v>
          </cell>
          <cell r="BI207">
            <v>14</v>
          </cell>
          <cell r="BJ207">
            <v>25</v>
          </cell>
          <cell r="BK207">
            <v>7</v>
          </cell>
          <cell r="BL207">
            <v>0</v>
          </cell>
          <cell r="BM207">
            <v>32</v>
          </cell>
          <cell r="BN207">
            <v>15</v>
          </cell>
          <cell r="BO207">
            <v>2</v>
          </cell>
          <cell r="BQ207">
            <v>8</v>
          </cell>
          <cell r="BR207">
            <v>17</v>
          </cell>
          <cell r="BS207">
            <v>0</v>
          </cell>
          <cell r="BT207">
            <v>1</v>
          </cell>
          <cell r="BU207">
            <v>18</v>
          </cell>
          <cell r="BV207">
            <v>14</v>
          </cell>
          <cell r="BW207">
            <v>0</v>
          </cell>
          <cell r="BX207">
            <v>0</v>
          </cell>
          <cell r="BY207">
            <v>0</v>
          </cell>
          <cell r="BZ207">
            <v>30</v>
          </cell>
          <cell r="CA207">
            <v>28</v>
          </cell>
          <cell r="CB207">
            <v>12</v>
          </cell>
          <cell r="CC207">
            <v>1</v>
          </cell>
          <cell r="CD207">
            <v>15</v>
          </cell>
          <cell r="CE207">
            <v>2</v>
          </cell>
          <cell r="CF207">
            <v>4</v>
          </cell>
          <cell r="CG207">
            <v>6</v>
          </cell>
          <cell r="CH207">
            <v>9</v>
          </cell>
          <cell r="CI207">
            <v>5</v>
          </cell>
          <cell r="CJ207">
            <v>0</v>
          </cell>
          <cell r="CK207">
            <v>5</v>
          </cell>
          <cell r="CL207">
            <v>7</v>
          </cell>
          <cell r="CM207">
            <v>12</v>
          </cell>
          <cell r="CN207">
            <v>9</v>
          </cell>
          <cell r="CO207">
            <v>30</v>
          </cell>
          <cell r="CP207">
            <v>1</v>
          </cell>
          <cell r="CQ207">
            <v>5</v>
          </cell>
          <cell r="CR207">
            <v>3</v>
          </cell>
          <cell r="CS207">
            <v>7</v>
          </cell>
          <cell r="CT207">
            <v>3</v>
          </cell>
          <cell r="CU207">
            <v>0</v>
          </cell>
          <cell r="CV207">
            <v>16</v>
          </cell>
          <cell r="CW207">
            <v>0</v>
          </cell>
          <cell r="CX207">
            <v>5</v>
          </cell>
          <cell r="CY207">
            <v>4</v>
          </cell>
          <cell r="CZ207">
            <v>0</v>
          </cell>
          <cell r="DA207">
            <v>1</v>
          </cell>
          <cell r="DB207">
            <v>0</v>
          </cell>
          <cell r="DC207">
            <v>6</v>
          </cell>
          <cell r="DD207">
            <v>0</v>
          </cell>
          <cell r="DE207">
            <v>0</v>
          </cell>
          <cell r="DF207">
            <v>6</v>
          </cell>
          <cell r="DG207">
            <v>2</v>
          </cell>
          <cell r="DH207">
            <v>2</v>
          </cell>
          <cell r="DI207">
            <v>10</v>
          </cell>
          <cell r="DJ207">
            <v>0</v>
          </cell>
          <cell r="DK207">
            <v>5</v>
          </cell>
          <cell r="DL207">
            <v>10</v>
          </cell>
          <cell r="DM207">
            <v>2</v>
          </cell>
          <cell r="DN207">
            <v>0</v>
          </cell>
          <cell r="DO207">
            <v>0</v>
          </cell>
          <cell r="DP207">
            <v>7</v>
          </cell>
          <cell r="DQ207">
            <v>1</v>
          </cell>
          <cell r="DR207">
            <v>6</v>
          </cell>
          <cell r="DS207">
            <v>1</v>
          </cell>
          <cell r="DT207">
            <v>0</v>
          </cell>
          <cell r="DU207">
            <v>1</v>
          </cell>
          <cell r="DV207">
            <v>6</v>
          </cell>
          <cell r="DW207">
            <v>1</v>
          </cell>
          <cell r="DX207">
            <v>0</v>
          </cell>
          <cell r="DY207">
            <v>1</v>
          </cell>
          <cell r="DZ207">
            <v>0</v>
          </cell>
          <cell r="EA207">
            <v>1</v>
          </cell>
          <cell r="EB207">
            <v>1</v>
          </cell>
          <cell r="EC207">
            <v>11</v>
          </cell>
          <cell r="ED207">
            <v>2</v>
          </cell>
          <cell r="EE207">
            <v>0</v>
          </cell>
          <cell r="EF207">
            <v>0</v>
          </cell>
          <cell r="EG207">
            <v>2</v>
          </cell>
          <cell r="EH207">
            <v>3</v>
          </cell>
          <cell r="EI207">
            <v>0</v>
          </cell>
          <cell r="EJ207">
            <v>1</v>
          </cell>
          <cell r="EK207">
            <v>0</v>
          </cell>
          <cell r="EL207">
            <v>0</v>
          </cell>
          <cell r="EM207">
            <v>2</v>
          </cell>
          <cell r="EN207">
            <v>0</v>
          </cell>
          <cell r="EO207">
            <v>1</v>
          </cell>
          <cell r="EP207">
            <v>2</v>
          </cell>
          <cell r="EQ207">
            <v>0</v>
          </cell>
          <cell r="ER207">
            <v>1</v>
          </cell>
          <cell r="ES207">
            <v>0</v>
          </cell>
          <cell r="EU207">
            <v>1</v>
          </cell>
          <cell r="EV207">
            <v>7</v>
          </cell>
        </row>
        <row r="208">
          <cell r="AU208" t="str">
            <v>Short-term (1)</v>
          </cell>
          <cell r="AV208">
            <v>43</v>
          </cell>
          <cell r="AW208">
            <v>27</v>
          </cell>
          <cell r="AX208">
            <v>6</v>
          </cell>
          <cell r="AY208">
            <v>0</v>
          </cell>
          <cell r="AZ208">
            <v>14</v>
          </cell>
          <cell r="BA208">
            <v>27</v>
          </cell>
          <cell r="BB208">
            <v>31</v>
          </cell>
          <cell r="BC208">
            <v>0</v>
          </cell>
          <cell r="BD208">
            <v>29</v>
          </cell>
          <cell r="BE208">
            <v>10</v>
          </cell>
          <cell r="BF208">
            <v>5</v>
          </cell>
          <cell r="BH208">
            <v>20</v>
          </cell>
          <cell r="BI208">
            <v>9</v>
          </cell>
          <cell r="BJ208">
            <v>18</v>
          </cell>
          <cell r="BK208">
            <v>6</v>
          </cell>
          <cell r="BL208">
            <v>0</v>
          </cell>
          <cell r="BM208">
            <v>24</v>
          </cell>
          <cell r="BN208">
            <v>11</v>
          </cell>
          <cell r="BO208">
            <v>2</v>
          </cell>
          <cell r="BQ208">
            <v>5</v>
          </cell>
          <cell r="BR208">
            <v>13</v>
          </cell>
          <cell r="BS208">
            <v>0</v>
          </cell>
          <cell r="BT208">
            <v>0</v>
          </cell>
          <cell r="BU208">
            <v>13</v>
          </cell>
          <cell r="BV208">
            <v>11</v>
          </cell>
          <cell r="BW208">
            <v>0</v>
          </cell>
          <cell r="BX208">
            <v>0</v>
          </cell>
          <cell r="BY208">
            <v>0</v>
          </cell>
          <cell r="BZ208">
            <v>23</v>
          </cell>
          <cell r="CA208">
            <v>21</v>
          </cell>
          <cell r="CB208">
            <v>9</v>
          </cell>
          <cell r="CC208">
            <v>0</v>
          </cell>
          <cell r="CD208">
            <v>10</v>
          </cell>
          <cell r="CE208">
            <v>1</v>
          </cell>
          <cell r="CF208">
            <v>3</v>
          </cell>
          <cell r="CG208">
            <v>4</v>
          </cell>
          <cell r="CH208">
            <v>6</v>
          </cell>
          <cell r="CI208">
            <v>2</v>
          </cell>
          <cell r="CJ208">
            <v>0</v>
          </cell>
          <cell r="CK208">
            <v>2</v>
          </cell>
          <cell r="CL208">
            <v>3</v>
          </cell>
          <cell r="CM208">
            <v>9</v>
          </cell>
          <cell r="CN208">
            <v>6</v>
          </cell>
          <cell r="CO208">
            <v>26</v>
          </cell>
          <cell r="CP208">
            <v>1</v>
          </cell>
          <cell r="CQ208">
            <v>2</v>
          </cell>
          <cell r="CR208">
            <v>2</v>
          </cell>
          <cell r="CS208">
            <v>3</v>
          </cell>
          <cell r="CT208">
            <v>3</v>
          </cell>
          <cell r="CU208">
            <v>0</v>
          </cell>
          <cell r="CV208">
            <v>12</v>
          </cell>
          <cell r="CW208">
            <v>0</v>
          </cell>
          <cell r="CX208">
            <v>2</v>
          </cell>
          <cell r="CY208">
            <v>1</v>
          </cell>
          <cell r="CZ208">
            <v>0</v>
          </cell>
          <cell r="DA208">
            <v>1</v>
          </cell>
          <cell r="DB208">
            <v>0</v>
          </cell>
          <cell r="DC208">
            <v>5</v>
          </cell>
          <cell r="DD208">
            <v>0</v>
          </cell>
          <cell r="DE208">
            <v>0</v>
          </cell>
          <cell r="DF208">
            <v>3</v>
          </cell>
          <cell r="DG208">
            <v>2</v>
          </cell>
          <cell r="DH208">
            <v>2</v>
          </cell>
          <cell r="DI208">
            <v>7</v>
          </cell>
          <cell r="DJ208">
            <v>0</v>
          </cell>
          <cell r="DK208">
            <v>4</v>
          </cell>
          <cell r="DL208">
            <v>6</v>
          </cell>
          <cell r="DM208">
            <v>1</v>
          </cell>
          <cell r="DN208">
            <v>0</v>
          </cell>
          <cell r="DO208">
            <v>0</v>
          </cell>
          <cell r="DP208">
            <v>5</v>
          </cell>
          <cell r="DQ208">
            <v>1</v>
          </cell>
          <cell r="DR208">
            <v>6</v>
          </cell>
          <cell r="DS208">
            <v>1</v>
          </cell>
          <cell r="DT208">
            <v>0</v>
          </cell>
          <cell r="DU208">
            <v>1</v>
          </cell>
          <cell r="DV208">
            <v>6</v>
          </cell>
          <cell r="DW208">
            <v>1</v>
          </cell>
          <cell r="DX208">
            <v>0</v>
          </cell>
          <cell r="DY208">
            <v>1</v>
          </cell>
          <cell r="DZ208">
            <v>0</v>
          </cell>
          <cell r="EA208">
            <v>1</v>
          </cell>
          <cell r="EB208">
            <v>1</v>
          </cell>
          <cell r="EC208">
            <v>11</v>
          </cell>
          <cell r="ED208">
            <v>2</v>
          </cell>
          <cell r="EE208">
            <v>0</v>
          </cell>
          <cell r="EF208">
            <v>0</v>
          </cell>
          <cell r="EG208">
            <v>2</v>
          </cell>
          <cell r="EH208">
            <v>3</v>
          </cell>
          <cell r="EI208">
            <v>0</v>
          </cell>
          <cell r="EJ208">
            <v>1</v>
          </cell>
          <cell r="EK208">
            <v>0</v>
          </cell>
          <cell r="EL208">
            <v>0</v>
          </cell>
          <cell r="EM208">
            <v>2</v>
          </cell>
          <cell r="EN208">
            <v>0</v>
          </cell>
          <cell r="EO208">
            <v>1</v>
          </cell>
          <cell r="EP208">
            <v>1</v>
          </cell>
          <cell r="EQ208">
            <v>0</v>
          </cell>
          <cell r="ER208">
            <v>1</v>
          </cell>
          <cell r="ES208">
            <v>0</v>
          </cell>
          <cell r="EU208">
            <v>0</v>
          </cell>
          <cell r="EV208">
            <v>6</v>
          </cell>
        </row>
        <row r="210">
          <cell r="AV210">
            <v>5</v>
          </cell>
          <cell r="AW210">
            <v>3</v>
          </cell>
          <cell r="AX210">
            <v>1</v>
          </cell>
          <cell r="AY210">
            <v>0</v>
          </cell>
          <cell r="AZ210">
            <v>3</v>
          </cell>
          <cell r="BA210">
            <v>3</v>
          </cell>
          <cell r="BB210">
            <v>5</v>
          </cell>
          <cell r="BC210">
            <v>0</v>
          </cell>
          <cell r="BD210">
            <v>2</v>
          </cell>
          <cell r="BE210">
            <v>2</v>
          </cell>
          <cell r="BF210">
            <v>0</v>
          </cell>
          <cell r="BH210">
            <v>1</v>
          </cell>
          <cell r="BI210">
            <v>2</v>
          </cell>
          <cell r="BJ210">
            <v>3</v>
          </cell>
          <cell r="BK210">
            <v>0</v>
          </cell>
          <cell r="BL210">
            <v>0</v>
          </cell>
          <cell r="BM210">
            <v>3</v>
          </cell>
          <cell r="BN210">
            <v>2</v>
          </cell>
          <cell r="BO210">
            <v>0</v>
          </cell>
          <cell r="BQ210">
            <v>1</v>
          </cell>
          <cell r="BR210">
            <v>2</v>
          </cell>
          <cell r="BS210">
            <v>0</v>
          </cell>
          <cell r="BT210">
            <v>1</v>
          </cell>
          <cell r="BU210">
            <v>3</v>
          </cell>
          <cell r="BV210">
            <v>1</v>
          </cell>
          <cell r="BW210">
            <v>0</v>
          </cell>
          <cell r="BX210">
            <v>0</v>
          </cell>
          <cell r="BY210">
            <v>0</v>
          </cell>
          <cell r="BZ210">
            <v>3</v>
          </cell>
          <cell r="CA210">
            <v>3</v>
          </cell>
          <cell r="CB210">
            <v>1</v>
          </cell>
          <cell r="CC210">
            <v>1</v>
          </cell>
          <cell r="CD210">
            <v>2</v>
          </cell>
          <cell r="CE210">
            <v>1</v>
          </cell>
          <cell r="CF210">
            <v>1</v>
          </cell>
          <cell r="CG210">
            <v>2</v>
          </cell>
          <cell r="CH210">
            <v>1</v>
          </cell>
          <cell r="CI210">
            <v>1</v>
          </cell>
          <cell r="CJ210">
            <v>0</v>
          </cell>
          <cell r="CK210">
            <v>1</v>
          </cell>
          <cell r="CL210">
            <v>1</v>
          </cell>
          <cell r="CM210">
            <v>1</v>
          </cell>
          <cell r="CN210">
            <v>1</v>
          </cell>
          <cell r="CO210">
            <v>1</v>
          </cell>
          <cell r="CP210">
            <v>0</v>
          </cell>
          <cell r="CQ210">
            <v>1</v>
          </cell>
          <cell r="CR210">
            <v>0</v>
          </cell>
          <cell r="CS210">
            <v>1</v>
          </cell>
          <cell r="CT210">
            <v>0</v>
          </cell>
          <cell r="CU210">
            <v>0</v>
          </cell>
          <cell r="CV210">
            <v>1</v>
          </cell>
          <cell r="CW210">
            <v>0</v>
          </cell>
          <cell r="CX210">
            <v>1</v>
          </cell>
          <cell r="CY210">
            <v>1</v>
          </cell>
          <cell r="CZ210">
            <v>0</v>
          </cell>
          <cell r="DA210">
            <v>0</v>
          </cell>
          <cell r="DB210">
            <v>0</v>
          </cell>
          <cell r="DC210">
            <v>1</v>
          </cell>
          <cell r="DD210">
            <v>0</v>
          </cell>
          <cell r="DE210">
            <v>0</v>
          </cell>
          <cell r="DF210">
            <v>1</v>
          </cell>
          <cell r="DG210">
            <v>0</v>
          </cell>
          <cell r="DH210">
            <v>0</v>
          </cell>
          <cell r="DI210">
            <v>1</v>
          </cell>
          <cell r="DJ210">
            <v>0</v>
          </cell>
          <cell r="DK210">
            <v>0</v>
          </cell>
          <cell r="DL210">
            <v>2</v>
          </cell>
          <cell r="DM210">
            <v>0</v>
          </cell>
          <cell r="DN210">
            <v>0</v>
          </cell>
          <cell r="DO210">
            <v>0</v>
          </cell>
          <cell r="DP210">
            <v>0</v>
          </cell>
          <cell r="DQ210">
            <v>0</v>
          </cell>
          <cell r="DR210">
            <v>0</v>
          </cell>
          <cell r="DS210">
            <v>0</v>
          </cell>
          <cell r="DT210">
            <v>0</v>
          </cell>
          <cell r="DU210">
            <v>0</v>
          </cell>
          <cell r="DV210">
            <v>0</v>
          </cell>
          <cell r="DW210">
            <v>0</v>
          </cell>
          <cell r="DX210">
            <v>0</v>
          </cell>
          <cell r="DY210">
            <v>0</v>
          </cell>
          <cell r="DZ210">
            <v>0</v>
          </cell>
          <cell r="EA210">
            <v>0</v>
          </cell>
          <cell r="EB210">
            <v>0</v>
          </cell>
          <cell r="EC210">
            <v>0</v>
          </cell>
          <cell r="ED210">
            <v>0</v>
          </cell>
          <cell r="EE210">
            <v>0</v>
          </cell>
          <cell r="EF210">
            <v>0</v>
          </cell>
          <cell r="EG210">
            <v>0</v>
          </cell>
          <cell r="EH210">
            <v>0</v>
          </cell>
          <cell r="EI210">
            <v>0</v>
          </cell>
          <cell r="EJ210">
            <v>0</v>
          </cell>
          <cell r="EK210">
            <v>0</v>
          </cell>
          <cell r="EL210">
            <v>0</v>
          </cell>
          <cell r="EM210">
            <v>0</v>
          </cell>
          <cell r="EN210">
            <v>0</v>
          </cell>
          <cell r="EO210">
            <v>0</v>
          </cell>
          <cell r="EP210">
            <v>0</v>
          </cell>
          <cell r="EQ210">
            <v>0</v>
          </cell>
          <cell r="ER210">
            <v>0</v>
          </cell>
          <cell r="ES210">
            <v>0</v>
          </cell>
          <cell r="EU210">
            <v>1</v>
          </cell>
          <cell r="EV210">
            <v>1</v>
          </cell>
        </row>
      </sheetData>
      <sheetData sheetId="4"/>
      <sheetData sheetId="5"/>
      <sheetData sheetId="6"/>
      <sheetData sheetId="7"/>
      <sheetData sheetId="8"/>
      <sheetData sheetId="9"/>
      <sheetData sheetId="10"/>
      <sheetData sheetId="11"/>
      <sheetData sheetId="12"/>
      <sheetData sheetId="13">
        <row r="6">
          <cell r="I6" t="str">
            <v>Age</v>
          </cell>
          <cell r="J6" t="str">
            <v>Gender</v>
          </cell>
          <cell r="K6" t="str">
            <v xml:space="preserve">Body size measurements </v>
          </cell>
          <cell r="L6" t="str">
            <v>Cachexia or malnutrition</v>
          </cell>
          <cell r="M6" t="str">
            <v>Diabetes</v>
          </cell>
          <cell r="N6" t="str">
            <v>Renal failure</v>
          </cell>
          <cell r="O6" t="str">
            <v>Left ventricular function</v>
          </cell>
          <cell r="P6" t="str">
            <v>Ventricular wall motion</v>
          </cell>
          <cell r="Q6" t="str">
            <v>Urgency</v>
          </cell>
          <cell r="R6" t="str">
            <v>Lung disease</v>
          </cell>
          <cell r="S6" t="str">
            <v>Pulmonary hypertension</v>
          </cell>
          <cell r="U6" t="str">
            <v>Repeat operation</v>
          </cell>
          <cell r="V6" t="str">
            <v>Neurologic disease</v>
          </cell>
          <cell r="W6" t="str">
            <v xml:space="preserve">Peripheral arterial disease </v>
          </cell>
          <cell r="X6" t="str">
            <v>Extracardiac arteriopathy</v>
          </cell>
          <cell r="Y6" t="str">
            <v>Calcified aorta</v>
          </cell>
          <cell r="Z6" t="str">
            <v>Comb. arterial disease</v>
          </cell>
          <cell r="AA6" t="str">
            <v>NYHA class</v>
          </cell>
          <cell r="AB6" t="str">
            <v>Dyspnea</v>
          </cell>
          <cell r="AD6" t="str">
            <v>Angina</v>
          </cell>
          <cell r="AE6" t="str">
            <v>History of MI</v>
          </cell>
          <cell r="AF6" t="str">
            <v>Type of MI</v>
          </cell>
          <cell r="AG6" t="str">
            <v>Active MI</v>
          </cell>
          <cell r="AH6" t="str">
            <v>Comb. any MI variable</v>
          </cell>
          <cell r="AI6" t="str">
            <v>Congestive Heart Failure</v>
          </cell>
          <cell r="AJ6" t="str">
            <v>Pulmonary Rales</v>
          </cell>
          <cell r="AK6" t="str">
            <v>Preoperative diuretic use</v>
          </cell>
          <cell r="AL6" t="str">
            <v>Killip classification</v>
          </cell>
          <cell r="AM6" t="str">
            <v>Comb. heart failure variables</v>
          </cell>
          <cell r="AN6" t="str">
            <v>Comb. CHF or NYHA</v>
          </cell>
          <cell r="AO6" t="str">
            <v>Number of diseased vessels</v>
          </cell>
          <cell r="AP6" t="str">
            <v>Diffuse / severe disease</v>
          </cell>
          <cell r="AQ6" t="str">
            <v>Comb. vessel disease</v>
          </cell>
          <cell r="AR6" t="str">
            <v>Number of grafts</v>
          </cell>
          <cell r="AS6" t="str">
            <v>Type of graft(s)</v>
          </cell>
          <cell r="AT6" t="str">
            <v>Comb. graft variables</v>
          </cell>
          <cell r="AU6" t="str">
            <v>Valve disease</v>
          </cell>
          <cell r="AV6" t="str">
            <v>Hypertension</v>
          </cell>
          <cell r="AW6" t="str">
            <v>Blood pressure</v>
          </cell>
          <cell r="AX6" t="str">
            <v>Comb. HTN or BP</v>
          </cell>
          <cell r="AY6" t="str">
            <v>Race or ethnicity</v>
          </cell>
          <cell r="AZ6" t="str">
            <v>Preoperative IABP use</v>
          </cell>
          <cell r="BA6" t="str">
            <v>Inotropic medication</v>
          </cell>
          <cell r="BB6" t="str">
            <v>Comb. critical state</v>
          </cell>
          <cell r="BC6" t="str">
            <v>Nitroglycerin use</v>
          </cell>
          <cell r="BD6" t="str">
            <v>Smoking status</v>
          </cell>
          <cell r="BE6" t="str">
            <v>Liver disease</v>
          </cell>
          <cell r="BF6" t="str">
            <v>Left main disease</v>
          </cell>
          <cell r="BG6" t="str">
            <v>Cardiopulmonary bypass time</v>
          </cell>
          <cell r="BH6" t="str">
            <v>Cardiomegaly</v>
          </cell>
          <cell r="BI6" t="str">
            <v>Cardiogenic shock</v>
          </cell>
          <cell r="BJ6" t="str">
            <v>Preoperative CPR / cardiac arrest</v>
          </cell>
          <cell r="BK6" t="str">
            <v>Immunosuppression</v>
          </cell>
          <cell r="BL6" t="str">
            <v xml:space="preserve">Date or order of surgery </v>
          </cell>
          <cell r="BM6" t="str">
            <v>Location or type of surgical center</v>
          </cell>
          <cell r="BN6" t="str">
            <v>Center's case frequency</v>
          </cell>
          <cell r="BO6" t="str">
            <v>Aortic cross-clamp duration</v>
          </cell>
          <cell r="BP6" t="str">
            <v>On- vs. off-pump CABG</v>
          </cell>
          <cell r="BQ6" t="str">
            <v>Endocarditis</v>
          </cell>
          <cell r="BR6" t="str">
            <v>Abdominal aortic aneurysm</v>
          </cell>
          <cell r="BS6" t="str">
            <v>Prior/recent PCI or PTCA</v>
          </cell>
          <cell r="BT6" t="str">
            <v>PTCA failure/emergency</v>
          </cell>
          <cell r="BU6" t="str">
            <v>Stent thrombosis</v>
          </cell>
          <cell r="BV6" t="str">
            <v>Comb. PCI variables</v>
          </cell>
          <cell r="BW6" t="str">
            <v>Any family history variable</v>
          </cell>
          <cell r="BX6" t="str">
            <v>Any arrhythmia</v>
          </cell>
          <cell r="BY6" t="str">
            <v>Atrial arrhythmia</v>
          </cell>
          <cell r="BZ6" t="str">
            <v>Ventricular or unstable arrhythmia</v>
          </cell>
          <cell r="CA6" t="str">
            <v>Antiarrhythmic agents</v>
          </cell>
          <cell r="CB6" t="str">
            <v>Other ECG abnormalities</v>
          </cell>
          <cell r="CC6" t="str">
            <v>Comb. ECG or arrhythmia variables</v>
          </cell>
          <cell r="CD6" t="str">
            <v>Hypercholesterolemia</v>
          </cell>
          <cell r="CE6" t="str">
            <v>Non-CABG surgery</v>
          </cell>
          <cell r="CF6" t="str">
            <v>Anticoagulation or antiplatelet use</v>
          </cell>
          <cell r="CG6" t="str">
            <v>Preoperative thrombolysis</v>
          </cell>
          <cell r="CH6" t="str">
            <v>PT or INR</v>
          </cell>
          <cell r="CI6" t="str">
            <v>Critical state</v>
          </cell>
          <cell r="CJ6" t="str">
            <v>Distaster, catastrophic state</v>
          </cell>
          <cell r="CK6" t="str">
            <v>Anemia (hemoglobin, hematocrit)</v>
          </cell>
          <cell r="CL6" t="str">
            <v>Transfusion</v>
          </cell>
          <cell r="CM6" t="str">
            <v>Refused blood products</v>
          </cell>
          <cell r="CN6" t="str">
            <v>Digoxin or digitalis use</v>
          </cell>
          <cell r="CO6" t="str">
            <v>Preop intubation</v>
          </cell>
          <cell r="CP6" t="str">
            <v>Concurrent procedure</v>
          </cell>
          <cell r="CQ6" t="str">
            <v>A published comorbidity index</v>
          </cell>
          <cell r="CR6" t="str">
            <v>Heart rate</v>
          </cell>
          <cell r="CS6" t="str">
            <v>Steroid use</v>
          </cell>
          <cell r="CT6" t="str">
            <v>Preoperative cardiac biomarkers</v>
          </cell>
          <cell r="CU6" t="str">
            <v>Other preoperative labs</v>
          </cell>
          <cell r="CV6" t="str">
            <v>Serum albumin</v>
          </cell>
          <cell r="CW6" t="str">
            <v>Other preoperative comorbidities</v>
          </cell>
          <cell r="CX6" t="str">
            <v>ACE inhibitor use</v>
          </cell>
          <cell r="CY6" t="str">
            <v>Functional state</v>
          </cell>
          <cell r="CZ6" t="str">
            <v>Patient education level / literacy</v>
          </cell>
          <cell r="DA6" t="str">
            <v>ASA Classification</v>
          </cell>
          <cell r="DB6" t="str">
            <v>Insurance type or status</v>
          </cell>
          <cell r="DC6" t="str">
            <v>Recent admissions</v>
          </cell>
          <cell r="DD6" t="str">
            <v>Left ventricular hypertrophy</v>
          </cell>
          <cell r="DE6" t="str">
            <v>Time from admission to procedure</v>
          </cell>
          <cell r="DF6" t="str">
            <v>Acute mental status changes</v>
          </cell>
          <cell r="DH6" t="str">
            <v>Intraoperative variables</v>
          </cell>
          <cell r="DI6" t="str">
            <v>Postoperative variables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99664-8519-AF43-8E4C-56A872AB3204}">
  <sheetPr>
    <pageSetUpPr fitToPage="1"/>
  </sheetPr>
  <dimension ref="A1:EW198"/>
  <sheetViews>
    <sheetView tabSelected="1" zoomScaleNormal="100" workbookViewId="0">
      <selection activeCell="H115" sqref="H115"/>
    </sheetView>
  </sheetViews>
  <sheetFormatPr baseColWidth="10" defaultRowHeight="16"/>
  <cols>
    <col min="1" max="1" width="29.83203125" style="4" customWidth="1"/>
    <col min="2" max="2" width="0" style="139" hidden="1" customWidth="1"/>
    <col min="3" max="3" width="6.83203125" style="4" customWidth="1"/>
    <col min="4" max="5" width="0" style="4" hidden="1" customWidth="1"/>
    <col min="6" max="6" width="4.83203125" style="4" customWidth="1"/>
    <col min="7" max="7" width="6.83203125" style="4" customWidth="1"/>
    <col min="8" max="8" width="29.83203125" style="4" customWidth="1"/>
    <col min="9" max="9" width="7" style="139" hidden="1" customWidth="1"/>
    <col min="10" max="10" width="4" style="4" hidden="1" customWidth="1"/>
    <col min="11" max="11" width="6.83203125" style="4" customWidth="1"/>
    <col min="12" max="12" width="0" style="4" hidden="1" customWidth="1"/>
    <col min="13" max="13" width="4.83203125" style="4" customWidth="1"/>
    <col min="14" max="14" width="6.83203125" style="4" customWidth="1"/>
    <col min="15" max="15" width="29.83203125" style="4" customWidth="1"/>
    <col min="16" max="16" width="0" style="139" hidden="1" customWidth="1"/>
    <col min="17" max="18" width="0" style="4" hidden="1" customWidth="1"/>
    <col min="19" max="19" width="6.83203125" style="4" customWidth="1"/>
    <col min="20" max="20" width="4.83203125" style="4" customWidth="1"/>
    <col min="21" max="16384" width="10.83203125" style="4"/>
  </cols>
  <sheetData>
    <row r="1" spans="1:20" ht="31" customHeight="1">
      <c r="A1" s="1" t="s">
        <v>0</v>
      </c>
      <c r="B1" s="2"/>
      <c r="C1" s="2"/>
      <c r="D1" s="2"/>
      <c r="E1" s="2"/>
      <c r="F1" s="2"/>
      <c r="G1" s="2"/>
      <c r="H1" s="2"/>
      <c r="I1" s="2"/>
      <c r="J1" s="2"/>
      <c r="K1" s="2"/>
      <c r="L1" s="2"/>
      <c r="M1" s="2"/>
      <c r="N1" s="2"/>
      <c r="O1" s="2"/>
      <c r="P1" s="2"/>
      <c r="Q1" s="2"/>
      <c r="R1" s="2"/>
      <c r="S1" s="2"/>
      <c r="T1" s="3"/>
    </row>
    <row r="2" spans="1:20" ht="31" customHeight="1">
      <c r="A2" s="8"/>
      <c r="B2" s="9"/>
      <c r="C2" s="9"/>
      <c r="D2" s="9"/>
      <c r="E2" s="9"/>
      <c r="F2" s="9"/>
      <c r="G2" s="9"/>
      <c r="H2" s="9"/>
      <c r="I2" s="9"/>
      <c r="J2" s="9"/>
      <c r="K2" s="9"/>
      <c r="L2" s="9"/>
      <c r="M2" s="9"/>
      <c r="N2" s="9"/>
      <c r="O2" s="9"/>
      <c r="P2" s="9"/>
      <c r="Q2" s="9"/>
      <c r="R2" s="9"/>
      <c r="S2" s="9"/>
      <c r="T2" s="10"/>
    </row>
    <row r="3" spans="1:20" s="15" customFormat="1" ht="25" thickBot="1">
      <c r="A3" s="11" t="s">
        <v>6</v>
      </c>
      <c r="B3" s="12"/>
      <c r="C3" s="12"/>
      <c r="D3" s="12"/>
      <c r="E3" s="12"/>
      <c r="F3" s="12"/>
      <c r="G3" s="13"/>
      <c r="H3" s="12" t="s">
        <v>7</v>
      </c>
      <c r="I3" s="12"/>
      <c r="J3" s="12"/>
      <c r="K3" s="12"/>
      <c r="L3" s="12"/>
      <c r="M3" s="12"/>
      <c r="N3" s="13"/>
      <c r="O3" s="12" t="s">
        <v>8</v>
      </c>
      <c r="P3" s="12"/>
      <c r="Q3" s="12"/>
      <c r="R3" s="12"/>
      <c r="S3" s="12"/>
      <c r="T3" s="14"/>
    </row>
    <row r="4" spans="1:20" s="27" customFormat="1">
      <c r="A4" s="21" t="s">
        <v>13</v>
      </c>
      <c r="B4" s="22"/>
      <c r="C4" s="22" t="s">
        <v>14</v>
      </c>
      <c r="D4" s="22" t="str">
        <f>'[1]All Calculations'!AU$160</f>
        <v>Short-term (1)</v>
      </c>
      <c r="E4" s="22" t="str">
        <f>'[1]All Calculations'!AU$163</f>
        <v>≥ 1 Year (not 1)</v>
      </c>
      <c r="F4" s="22" t="s">
        <v>15</v>
      </c>
      <c r="G4" s="23"/>
      <c r="H4" s="21" t="s">
        <v>13</v>
      </c>
      <c r="I4" s="22"/>
      <c r="J4" s="24" t="str">
        <f>'[1]All Calculations'!AU$159</f>
        <v>All</v>
      </c>
      <c r="K4" s="22" t="s">
        <v>16</v>
      </c>
      <c r="L4" s="22" t="str">
        <f>'[1]All Calculations'!AU$163</f>
        <v>≥ 1 Year (not 1)</v>
      </c>
      <c r="M4" s="22" t="s">
        <v>15</v>
      </c>
      <c r="N4" s="25"/>
      <c r="O4" s="21" t="s">
        <v>13</v>
      </c>
      <c r="P4" s="22"/>
      <c r="Q4" s="24" t="str">
        <f>'[1]All Calculations'!AU$159</f>
        <v>All</v>
      </c>
      <c r="R4" s="24" t="str">
        <f>'[1]All Calculations'!AU$160</f>
        <v>Short-term (1)</v>
      </c>
      <c r="S4" s="22" t="s">
        <v>17</v>
      </c>
      <c r="T4" s="26" t="s">
        <v>15</v>
      </c>
    </row>
    <row r="5" spans="1:20">
      <c r="A5" s="49" t="str">
        <f>'[1]All Calculations'!AV$1</f>
        <v>Age</v>
      </c>
      <c r="B5" s="50" t="str">
        <f>'[1]All Calculations'!AV$2</f>
        <v>01</v>
      </c>
      <c r="C5" s="51">
        <f>'[1]All Calculations'!AV$159</f>
        <v>134</v>
      </c>
      <c r="D5" s="51">
        <f>'[1]All Calculations'!AV$160</f>
        <v>115</v>
      </c>
      <c r="E5" s="51">
        <f>'[1]All Calculations'!AV$162</f>
        <v>12</v>
      </c>
      <c r="F5" s="52">
        <f t="shared" ref="F5:F68" si="0">C5/156</f>
        <v>0.85897435897435892</v>
      </c>
      <c r="G5" s="53"/>
      <c r="H5" s="54" t="str">
        <f>'[1]All Calculations'!AV$1</f>
        <v>Age</v>
      </c>
      <c r="I5" s="50" t="str">
        <f>'[1]All Calculations'!AV$2</f>
        <v>01</v>
      </c>
      <c r="J5" s="51">
        <f>'[1]All Calculations'!AV$159</f>
        <v>134</v>
      </c>
      <c r="K5" s="51">
        <f>'[1]All Calculations'!AV$160</f>
        <v>115</v>
      </c>
      <c r="L5" s="51">
        <f>'[1]All Calculations'!AV$162</f>
        <v>12</v>
      </c>
      <c r="M5" s="52">
        <f t="shared" ref="M5:M68" si="1">K5/133</f>
        <v>0.86466165413533835</v>
      </c>
      <c r="N5" s="55"/>
      <c r="O5" s="56" t="str">
        <f>'[1]All Calculations'!AV$1</f>
        <v>Age</v>
      </c>
      <c r="P5" s="50" t="str">
        <f>'[1]All Calculations'!AV$2</f>
        <v>01</v>
      </c>
      <c r="Q5" s="51">
        <f>'[1]All Calculations'!AV$159</f>
        <v>134</v>
      </c>
      <c r="R5" s="51">
        <f>'[1]All Calculations'!AV$160</f>
        <v>115</v>
      </c>
      <c r="S5" s="51">
        <f>'[1]All Calculations'!AV$162</f>
        <v>12</v>
      </c>
      <c r="T5" s="57">
        <f t="shared" ref="T5:T68" si="2">S5/23</f>
        <v>0.52173913043478259</v>
      </c>
    </row>
    <row r="6" spans="1:20">
      <c r="A6" s="49" t="str">
        <f>'[1]All Calculations'!BB$1</f>
        <v>Left ventricular function</v>
      </c>
      <c r="B6" s="50" t="str">
        <f>'[1]All Calculations'!BB$2</f>
        <v>06</v>
      </c>
      <c r="C6" s="51">
        <f>'[1]All Calculations'!BB$159</f>
        <v>104</v>
      </c>
      <c r="D6" s="51">
        <f>'[1]All Calculations'!BB$160</f>
        <v>85</v>
      </c>
      <c r="E6" s="51">
        <f>'[1]All Calculations'!BB$162</f>
        <v>12</v>
      </c>
      <c r="F6" s="52">
        <f t="shared" si="0"/>
        <v>0.66666666666666663</v>
      </c>
      <c r="G6" s="53"/>
      <c r="H6" s="54" t="str">
        <f>'[1]All Calculations'!BB$1</f>
        <v>Left ventricular function</v>
      </c>
      <c r="I6" s="50" t="str">
        <f>'[1]All Calculations'!BB$2</f>
        <v>06</v>
      </c>
      <c r="J6" s="51">
        <f>'[1]All Calculations'!BB$159</f>
        <v>104</v>
      </c>
      <c r="K6" s="51">
        <f>'[1]All Calculations'!BB$160</f>
        <v>85</v>
      </c>
      <c r="L6" s="51">
        <f>'[1]All Calculations'!BB$162</f>
        <v>12</v>
      </c>
      <c r="M6" s="52">
        <f t="shared" si="1"/>
        <v>0.63909774436090228</v>
      </c>
      <c r="N6" s="55"/>
      <c r="O6" s="56" t="str">
        <f>'[1]All Calculations'!BB$1</f>
        <v>Left ventricular function</v>
      </c>
      <c r="P6" s="50" t="str">
        <f>'[1]All Calculations'!BB$2</f>
        <v>06</v>
      </c>
      <c r="Q6" s="51">
        <f>'[1]All Calculations'!BB$159</f>
        <v>104</v>
      </c>
      <c r="R6" s="51">
        <f>'[1]All Calculations'!BB$160</f>
        <v>85</v>
      </c>
      <c r="S6" s="51">
        <f>'[1]All Calculations'!BB$162</f>
        <v>12</v>
      </c>
      <c r="T6" s="57">
        <f t="shared" si="2"/>
        <v>0.52173913043478259</v>
      </c>
    </row>
    <row r="7" spans="1:20">
      <c r="A7" s="49" t="str">
        <f>'[1]All Calculations'!BA$1</f>
        <v>Renal failure</v>
      </c>
      <c r="B7" s="50" t="str">
        <f>'[1]All Calculations'!BA$2</f>
        <v>05</v>
      </c>
      <c r="C7" s="51">
        <f>'[1]All Calculations'!BA$159</f>
        <v>88</v>
      </c>
      <c r="D7" s="51">
        <f>'[1]All Calculations'!BA$160</f>
        <v>73</v>
      </c>
      <c r="E7" s="51">
        <f>'[1]All Calculations'!BA$162</f>
        <v>7</v>
      </c>
      <c r="F7" s="52">
        <f t="shared" si="0"/>
        <v>0.5641025641025641</v>
      </c>
      <c r="G7" s="53"/>
      <c r="H7" s="54" t="str">
        <f>'[1]All Calculations'!BD$1</f>
        <v>Urgency</v>
      </c>
      <c r="I7" s="50" t="str">
        <f>'[1]All Calculations'!BD$2</f>
        <v>07</v>
      </c>
      <c r="J7" s="51">
        <f>'[1]All Calculations'!BD$159</f>
        <v>84</v>
      </c>
      <c r="K7" s="51">
        <f>'[1]All Calculations'!BD$160</f>
        <v>78</v>
      </c>
      <c r="L7" s="51">
        <f>'[1]All Calculations'!BD$162</f>
        <v>3</v>
      </c>
      <c r="M7" s="52">
        <f t="shared" si="1"/>
        <v>0.5864661654135338</v>
      </c>
      <c r="N7" s="55"/>
      <c r="O7" s="99" t="str">
        <f>'[1]All Calculations'!BM$1</f>
        <v>Comb. arterial disease</v>
      </c>
      <c r="P7" s="100" t="str">
        <f>'[1]All Calculations'!BM$2</f>
        <v>13x</v>
      </c>
      <c r="Q7" s="101">
        <f>'[1]All Calculations'!BM$159</f>
        <v>76</v>
      </c>
      <c r="R7" s="101">
        <f>'[1]All Calculations'!BM$160</f>
        <v>61</v>
      </c>
      <c r="S7" s="101">
        <f>'[1]All Calculations'!BM$162</f>
        <v>9</v>
      </c>
      <c r="T7" s="102">
        <f t="shared" si="2"/>
        <v>0.39130434782608697</v>
      </c>
    </row>
    <row r="8" spans="1:20">
      <c r="A8" s="110" t="str">
        <f>'[1]All Calculations'!BZ$1</f>
        <v>Comb. heart failure variables</v>
      </c>
      <c r="B8" s="100" t="str">
        <f>'[1]All Calculations'!BZ$2</f>
        <v>17x</v>
      </c>
      <c r="C8" s="101">
        <f>'[1]All Calculations'!BZ$159</f>
        <v>84</v>
      </c>
      <c r="D8" s="101">
        <f>'[1]All Calculations'!BZ$160</f>
        <v>69</v>
      </c>
      <c r="E8" s="101">
        <f>'[1]All Calculations'!BZ$162</f>
        <v>7</v>
      </c>
      <c r="F8" s="111">
        <f t="shared" si="0"/>
        <v>0.53846153846153844</v>
      </c>
      <c r="G8" s="53"/>
      <c r="H8" s="54" t="str">
        <f>'[1]All Calculations'!AW$1</f>
        <v>Gender</v>
      </c>
      <c r="I8" s="50" t="str">
        <f>'[1]All Calculations'!AW$2</f>
        <v>02</v>
      </c>
      <c r="J8" s="51">
        <f>'[1]All Calculations'!AW$159</f>
        <v>83</v>
      </c>
      <c r="K8" s="51">
        <f>'[1]All Calculations'!AW$160</f>
        <v>76</v>
      </c>
      <c r="L8" s="51">
        <f>'[1]All Calculations'!AW$162</f>
        <v>3</v>
      </c>
      <c r="M8" s="52">
        <f t="shared" si="1"/>
        <v>0.5714285714285714</v>
      </c>
      <c r="N8" s="55"/>
      <c r="O8" s="56" t="str">
        <f>'[1]All Calculations'!AZ$1</f>
        <v>Diabetes</v>
      </c>
      <c r="P8" s="50" t="str">
        <f>'[1]All Calculations'!AZ$2</f>
        <v>04</v>
      </c>
      <c r="Q8" s="51">
        <f>'[1]All Calculations'!AZ$159</f>
        <v>54</v>
      </c>
      <c r="R8" s="51">
        <f>'[1]All Calculations'!AZ$160</f>
        <v>40</v>
      </c>
      <c r="S8" s="51">
        <f>'[1]All Calculations'!AZ$162</f>
        <v>8</v>
      </c>
      <c r="T8" s="57">
        <f t="shared" si="2"/>
        <v>0.34782608695652173</v>
      </c>
    </row>
    <row r="9" spans="1:20">
      <c r="A9" s="49" t="str">
        <f>'[1]All Calculations'!BD$1</f>
        <v>Urgency</v>
      </c>
      <c r="B9" s="50" t="str">
        <f>'[1]All Calculations'!BD$2</f>
        <v>07</v>
      </c>
      <c r="C9" s="51">
        <f>'[1]All Calculations'!BD$159</f>
        <v>84</v>
      </c>
      <c r="D9" s="51">
        <f>'[1]All Calculations'!BD$160</f>
        <v>78</v>
      </c>
      <c r="E9" s="51">
        <f>'[1]All Calculations'!BD$162</f>
        <v>3</v>
      </c>
      <c r="F9" s="52">
        <f t="shared" si="0"/>
        <v>0.53846153846153844</v>
      </c>
      <c r="G9" s="53"/>
      <c r="H9" s="54" t="str">
        <f>'[1]All Calculations'!BA$1</f>
        <v>Renal failure</v>
      </c>
      <c r="I9" s="50" t="str">
        <f>'[1]All Calculations'!BA$2</f>
        <v>05</v>
      </c>
      <c r="J9" s="51">
        <f>'[1]All Calculations'!BA$159</f>
        <v>88</v>
      </c>
      <c r="K9" s="51">
        <f>'[1]All Calculations'!BA$160</f>
        <v>73</v>
      </c>
      <c r="L9" s="51">
        <f>'[1]All Calculations'!BA$162</f>
        <v>7</v>
      </c>
      <c r="M9" s="52">
        <f t="shared" si="1"/>
        <v>0.54887218045112784</v>
      </c>
      <c r="N9" s="55"/>
      <c r="O9" s="56" t="str">
        <f>'[1]All Calculations'!BJ$1</f>
        <v xml:space="preserve">Peripheral arterial disease </v>
      </c>
      <c r="P9" s="50">
        <f>'[1]All Calculations'!BJ$2</f>
        <v>13</v>
      </c>
      <c r="Q9" s="51">
        <f>'[1]All Calculations'!BJ$159</f>
        <v>62</v>
      </c>
      <c r="R9" s="51">
        <f>'[1]All Calculations'!BJ$160</f>
        <v>49</v>
      </c>
      <c r="S9" s="51">
        <f>'[1]All Calculations'!BJ$162</f>
        <v>8</v>
      </c>
      <c r="T9" s="57">
        <f t="shared" si="2"/>
        <v>0.34782608695652173</v>
      </c>
    </row>
    <row r="10" spans="1:20">
      <c r="A10" s="49" t="str">
        <f>'[1]All Calculations'!AW$1</f>
        <v>Gender</v>
      </c>
      <c r="B10" s="50" t="str">
        <f>'[1]All Calculations'!AW$2</f>
        <v>02</v>
      </c>
      <c r="C10" s="51">
        <f>'[1]All Calculations'!AW$159</f>
        <v>83</v>
      </c>
      <c r="D10" s="51">
        <f>'[1]All Calculations'!AW$160</f>
        <v>76</v>
      </c>
      <c r="E10" s="51">
        <f>'[1]All Calculations'!AW$162</f>
        <v>3</v>
      </c>
      <c r="F10" s="52">
        <f t="shared" si="0"/>
        <v>0.53205128205128205</v>
      </c>
      <c r="G10" s="53"/>
      <c r="H10" s="116" t="str">
        <f>'[1]All Calculations'!BZ$1</f>
        <v>Comb. heart failure variables</v>
      </c>
      <c r="I10" s="100" t="str">
        <f>'[1]All Calculations'!BZ$2</f>
        <v>17x</v>
      </c>
      <c r="J10" s="101">
        <f>'[1]All Calculations'!BZ$159</f>
        <v>84</v>
      </c>
      <c r="K10" s="101">
        <f>'[1]All Calculations'!BZ$160</f>
        <v>69</v>
      </c>
      <c r="L10" s="101">
        <f>'[1]All Calculations'!BZ$162</f>
        <v>7</v>
      </c>
      <c r="M10" s="111">
        <f t="shared" si="1"/>
        <v>0.51879699248120303</v>
      </c>
      <c r="N10" s="55"/>
      <c r="O10" s="56" t="str">
        <f>'[1]All Calculations'!BA$1</f>
        <v>Renal failure</v>
      </c>
      <c r="P10" s="50" t="str">
        <f>'[1]All Calculations'!BA$2</f>
        <v>05</v>
      </c>
      <c r="Q10" s="51">
        <f>'[1]All Calculations'!BA$159</f>
        <v>88</v>
      </c>
      <c r="R10" s="51">
        <f>'[1]All Calculations'!BA$160</f>
        <v>73</v>
      </c>
      <c r="S10" s="51">
        <f>'[1]All Calculations'!BA$162</f>
        <v>7</v>
      </c>
      <c r="T10" s="57">
        <f t="shared" si="2"/>
        <v>0.30434782608695654</v>
      </c>
    </row>
    <row r="11" spans="1:20">
      <c r="A11" s="110" t="str">
        <f>'[1]All Calculations'!BM$1</f>
        <v>Comb. arterial disease</v>
      </c>
      <c r="B11" s="100" t="str">
        <f>'[1]All Calculations'!BM$2</f>
        <v>13x</v>
      </c>
      <c r="C11" s="101">
        <f>'[1]All Calculations'!BM$159</f>
        <v>76</v>
      </c>
      <c r="D11" s="101">
        <f>'[1]All Calculations'!BM$160</f>
        <v>61</v>
      </c>
      <c r="E11" s="101">
        <f>'[1]All Calculations'!BM$162</f>
        <v>9</v>
      </c>
      <c r="F11" s="111">
        <f t="shared" si="0"/>
        <v>0.48717948717948717</v>
      </c>
      <c r="G11" s="53"/>
      <c r="H11" s="54" t="str">
        <f>'[1]All Calculations'!BH$1</f>
        <v>Repeat operation</v>
      </c>
      <c r="I11" s="50">
        <f>'[1]All Calculations'!BH$2</f>
        <v>11</v>
      </c>
      <c r="J11" s="51">
        <f>'[1]All Calculations'!BH$159</f>
        <v>73</v>
      </c>
      <c r="K11" s="51">
        <f>'[1]All Calculations'!BH$160</f>
        <v>68</v>
      </c>
      <c r="L11" s="51">
        <f>'[1]All Calculations'!BH$162</f>
        <v>2</v>
      </c>
      <c r="M11" s="52">
        <f t="shared" si="1"/>
        <v>0.51127819548872178</v>
      </c>
      <c r="N11" s="55"/>
      <c r="O11" s="99" t="str">
        <f>'[1]All Calculations'!BZ$1</f>
        <v>Comb. heart failure variables</v>
      </c>
      <c r="P11" s="100" t="str">
        <f>'[1]All Calculations'!BZ$2</f>
        <v>17x</v>
      </c>
      <c r="Q11" s="101">
        <f>'[1]All Calculations'!BZ$159</f>
        <v>84</v>
      </c>
      <c r="R11" s="101">
        <f>'[1]All Calculations'!BZ$160</f>
        <v>69</v>
      </c>
      <c r="S11" s="101">
        <f>'[1]All Calculations'!BZ$162</f>
        <v>7</v>
      </c>
      <c r="T11" s="102">
        <f t="shared" si="2"/>
        <v>0.30434782608695654</v>
      </c>
    </row>
    <row r="12" spans="1:20">
      <c r="A12" s="110" t="str">
        <f>'[1]All Calculations'!CA$1</f>
        <v>Comb. CHF or NYHA</v>
      </c>
      <c r="B12" s="100" t="str">
        <f>'[1]All Calculations'!CA$2</f>
        <v>17y</v>
      </c>
      <c r="C12" s="101">
        <f>'[1]All Calculations'!CA$159</f>
        <v>74</v>
      </c>
      <c r="D12" s="101">
        <f>'[1]All Calculations'!CA$160</f>
        <v>60</v>
      </c>
      <c r="E12" s="101">
        <f>'[1]All Calculations'!CA$162</f>
        <v>7</v>
      </c>
      <c r="F12" s="111">
        <f t="shared" si="0"/>
        <v>0.47435897435897434</v>
      </c>
      <c r="G12" s="53"/>
      <c r="H12" s="116" t="str">
        <f>'[1]All Calculations'!BM$1</f>
        <v>Comb. arterial disease</v>
      </c>
      <c r="I12" s="100" t="str">
        <f>'[1]All Calculations'!BM$2</f>
        <v>13x</v>
      </c>
      <c r="J12" s="101">
        <f>'[1]All Calculations'!BM$159</f>
        <v>76</v>
      </c>
      <c r="K12" s="101">
        <f>'[1]All Calculations'!BM$160</f>
        <v>61</v>
      </c>
      <c r="L12" s="101">
        <f>'[1]All Calculations'!BM$162</f>
        <v>9</v>
      </c>
      <c r="M12" s="111">
        <f t="shared" si="1"/>
        <v>0.45864661654135336</v>
      </c>
      <c r="N12" s="55"/>
      <c r="O12" s="99" t="str">
        <f>'[1]All Calculations'!CA$1</f>
        <v>Comb. CHF or NYHA</v>
      </c>
      <c r="P12" s="100" t="str">
        <f>'[1]All Calculations'!CA$2</f>
        <v>17y</v>
      </c>
      <c r="Q12" s="101">
        <f>'[1]All Calculations'!CA$159</f>
        <v>74</v>
      </c>
      <c r="R12" s="101">
        <f>'[1]All Calculations'!CA$160</f>
        <v>60</v>
      </c>
      <c r="S12" s="101">
        <f>'[1]All Calculations'!CA$162</f>
        <v>7</v>
      </c>
      <c r="T12" s="102">
        <f t="shared" si="2"/>
        <v>0.30434782608695654</v>
      </c>
    </row>
    <row r="13" spans="1:20">
      <c r="A13" s="49" t="str">
        <f>'[1]All Calculations'!BH$1</f>
        <v>Repeat operation</v>
      </c>
      <c r="B13" s="50">
        <f>'[1]All Calculations'!BH$2</f>
        <v>11</v>
      </c>
      <c r="C13" s="51">
        <f>'[1]All Calculations'!BH$159</f>
        <v>73</v>
      </c>
      <c r="D13" s="51">
        <f>'[1]All Calculations'!BH$160</f>
        <v>68</v>
      </c>
      <c r="E13" s="51">
        <f>'[1]All Calculations'!BH$162</f>
        <v>2</v>
      </c>
      <c r="F13" s="52">
        <f t="shared" si="0"/>
        <v>0.46794871794871795</v>
      </c>
      <c r="G13" s="53"/>
      <c r="H13" s="116" t="str">
        <f>'[1]All Calculations'!BU$1</f>
        <v>Comb. any MI variable</v>
      </c>
      <c r="I13" s="100" t="str">
        <f>'[1]All Calculations'!BU$2</f>
        <v>16x</v>
      </c>
      <c r="J13" s="101">
        <f>'[1]All Calculations'!BU$159</f>
        <v>65</v>
      </c>
      <c r="K13" s="101">
        <f>'[1]All Calculations'!BU$160</f>
        <v>60</v>
      </c>
      <c r="L13" s="101">
        <f>'[1]All Calculations'!BU$162</f>
        <v>3</v>
      </c>
      <c r="M13" s="111">
        <f t="shared" si="1"/>
        <v>0.45112781954887216</v>
      </c>
      <c r="N13" s="55"/>
      <c r="O13" s="56" t="str">
        <f>'[1]All Calculations'!BE$1</f>
        <v>Lung disease</v>
      </c>
      <c r="P13" s="50" t="str">
        <f>'[1]All Calculations'!BE$2</f>
        <v>08</v>
      </c>
      <c r="Q13" s="51">
        <f>'[1]All Calculations'!BE$159</f>
        <v>52</v>
      </c>
      <c r="R13" s="51">
        <f>'[1]All Calculations'!BE$160</f>
        <v>43</v>
      </c>
      <c r="S13" s="51">
        <f>'[1]All Calculations'!BE$162</f>
        <v>5</v>
      </c>
      <c r="T13" s="57">
        <f t="shared" si="2"/>
        <v>0.21739130434782608</v>
      </c>
    </row>
    <row r="14" spans="1:20">
      <c r="A14" s="110" t="str">
        <f>'[1]All Calculations'!BU$1</f>
        <v>Comb. any MI variable</v>
      </c>
      <c r="B14" s="100" t="str">
        <f>'[1]All Calculations'!BU$2</f>
        <v>16x</v>
      </c>
      <c r="C14" s="101">
        <f>'[1]All Calculations'!BU$159</f>
        <v>65</v>
      </c>
      <c r="D14" s="101">
        <f>'[1]All Calculations'!BU$160</f>
        <v>60</v>
      </c>
      <c r="E14" s="101">
        <f>'[1]All Calculations'!BU$162</f>
        <v>3</v>
      </c>
      <c r="F14" s="111">
        <f t="shared" si="0"/>
        <v>0.41666666666666669</v>
      </c>
      <c r="G14" s="53"/>
      <c r="H14" s="116" t="str">
        <f>'[1]All Calculations'!CA$1</f>
        <v>Comb. CHF or NYHA</v>
      </c>
      <c r="I14" s="100" t="str">
        <f>'[1]All Calculations'!CA$2</f>
        <v>17y</v>
      </c>
      <c r="J14" s="101">
        <f>'[1]All Calculations'!CA$159</f>
        <v>74</v>
      </c>
      <c r="K14" s="101">
        <f>'[1]All Calculations'!CA$160</f>
        <v>60</v>
      </c>
      <c r="L14" s="101">
        <f>'[1]All Calculations'!CA$162</f>
        <v>7</v>
      </c>
      <c r="M14" s="111">
        <f t="shared" si="1"/>
        <v>0.45112781954887216</v>
      </c>
      <c r="N14" s="55"/>
      <c r="O14" s="56" t="str">
        <f>'[1]All Calculations'!BI$1</f>
        <v>Neurologic disease</v>
      </c>
      <c r="P14" s="50">
        <f>'[1]All Calculations'!BI$2</f>
        <v>12</v>
      </c>
      <c r="Q14" s="51">
        <f>'[1]All Calculations'!BI$159</f>
        <v>49</v>
      </c>
      <c r="R14" s="51">
        <f>'[1]All Calculations'!BI$160</f>
        <v>39</v>
      </c>
      <c r="S14" s="51">
        <f>'[1]All Calculations'!BI$162</f>
        <v>5</v>
      </c>
      <c r="T14" s="57">
        <f t="shared" si="2"/>
        <v>0.21739130434782608</v>
      </c>
    </row>
    <row r="15" spans="1:20">
      <c r="A15" s="49" t="str">
        <f>'[1]All Calculations'!BR$1</f>
        <v>History of MI</v>
      </c>
      <c r="B15" s="50">
        <f>'[1]All Calculations'!BR$2</f>
        <v>16</v>
      </c>
      <c r="C15" s="51">
        <f>'[1]All Calculations'!BR$159</f>
        <v>63</v>
      </c>
      <c r="D15" s="51">
        <f>'[1]All Calculations'!BR$160</f>
        <v>59</v>
      </c>
      <c r="E15" s="51">
        <f>'[1]All Calculations'!BR$162</f>
        <v>2</v>
      </c>
      <c r="F15" s="52">
        <f t="shared" si="0"/>
        <v>0.40384615384615385</v>
      </c>
      <c r="G15" s="53"/>
      <c r="H15" s="54" t="str">
        <f>'[1]All Calculations'!BR$1</f>
        <v>History of MI</v>
      </c>
      <c r="I15" s="50">
        <f>'[1]All Calculations'!BR$2</f>
        <v>16</v>
      </c>
      <c r="J15" s="51">
        <f>'[1]All Calculations'!BR$159</f>
        <v>63</v>
      </c>
      <c r="K15" s="51">
        <f>'[1]All Calculations'!BR$160</f>
        <v>59</v>
      </c>
      <c r="L15" s="51">
        <f>'[1]All Calculations'!BR$162</f>
        <v>2</v>
      </c>
      <c r="M15" s="52">
        <f t="shared" si="1"/>
        <v>0.44360902255639095</v>
      </c>
      <c r="N15" s="55"/>
      <c r="O15" s="56" t="str">
        <f>'[1]All Calculations'!BV$1</f>
        <v>Congestive Heart Failure</v>
      </c>
      <c r="P15" s="50">
        <f>'[1]All Calculations'!BV$2</f>
        <v>17</v>
      </c>
      <c r="Q15" s="51">
        <f>'[1]All Calculations'!BV$159</f>
        <v>47</v>
      </c>
      <c r="R15" s="51">
        <f>'[1]All Calculations'!BV$160</f>
        <v>37</v>
      </c>
      <c r="S15" s="51">
        <f>'[1]All Calculations'!BV$162</f>
        <v>5</v>
      </c>
      <c r="T15" s="57">
        <f t="shared" si="2"/>
        <v>0.21739130434782608</v>
      </c>
    </row>
    <row r="16" spans="1:20">
      <c r="A16" s="110" t="str">
        <f>'[1]All Calculations'!CO$1</f>
        <v>Comb. critical state</v>
      </c>
      <c r="B16" s="100" t="str">
        <f>'[1]All Calculations'!CO$2</f>
        <v>23x</v>
      </c>
      <c r="C16" s="101">
        <f>'[1]All Calculations'!CO$159</f>
        <v>62</v>
      </c>
      <c r="D16" s="101">
        <f>'[1]All Calculations'!CO$160</f>
        <v>58</v>
      </c>
      <c r="E16" s="101">
        <f>'[1]All Calculations'!CO$162</f>
        <v>1</v>
      </c>
      <c r="F16" s="111">
        <f t="shared" si="0"/>
        <v>0.39743589743589741</v>
      </c>
      <c r="G16" s="53"/>
      <c r="H16" s="116" t="str">
        <f>'[1]All Calculations'!CO$1</f>
        <v>Comb. critical state</v>
      </c>
      <c r="I16" s="100" t="str">
        <f>'[1]All Calculations'!CO$2</f>
        <v>23x</v>
      </c>
      <c r="J16" s="101">
        <f>'[1]All Calculations'!CO$159</f>
        <v>62</v>
      </c>
      <c r="K16" s="101">
        <f>'[1]All Calculations'!CO$160</f>
        <v>58</v>
      </c>
      <c r="L16" s="101">
        <f>'[1]All Calculations'!CO$162</f>
        <v>1</v>
      </c>
      <c r="M16" s="111">
        <f t="shared" si="1"/>
        <v>0.43609022556390975</v>
      </c>
      <c r="N16" s="55"/>
      <c r="O16" s="99" t="str">
        <f>'[1]All Calculations'!CG$1</f>
        <v>Comb. graft variables</v>
      </c>
      <c r="P16" s="100" t="str">
        <f>'[1]All Calculations'!CG$2</f>
        <v>19x</v>
      </c>
      <c r="Q16" s="101">
        <f>'[1]All Calculations'!CG$159</f>
        <v>20</v>
      </c>
      <c r="R16" s="101">
        <f>'[1]All Calculations'!CG$160</f>
        <v>14</v>
      </c>
      <c r="S16" s="101">
        <f>'[1]All Calculations'!CG$162</f>
        <v>5</v>
      </c>
      <c r="T16" s="102">
        <f t="shared" si="2"/>
        <v>0.21739130434782608</v>
      </c>
    </row>
    <row r="17" spans="1:20">
      <c r="A17" s="49" t="str">
        <f>'[1]All Calculations'!BJ$1</f>
        <v xml:space="preserve">Peripheral arterial disease </v>
      </c>
      <c r="B17" s="50">
        <f>'[1]All Calculations'!BJ$2</f>
        <v>13</v>
      </c>
      <c r="C17" s="51">
        <f>'[1]All Calculations'!BJ$159</f>
        <v>62</v>
      </c>
      <c r="D17" s="51">
        <f>'[1]All Calculations'!BJ$160</f>
        <v>49</v>
      </c>
      <c r="E17" s="51">
        <f>'[1]All Calculations'!BJ$162</f>
        <v>8</v>
      </c>
      <c r="F17" s="52">
        <f t="shared" si="0"/>
        <v>0.39743589743589741</v>
      </c>
      <c r="G17" s="53"/>
      <c r="H17" s="54" t="str">
        <f>'[1]All Calculations'!BJ$1</f>
        <v xml:space="preserve">Peripheral arterial disease </v>
      </c>
      <c r="I17" s="50">
        <f>'[1]All Calculations'!BJ$2</f>
        <v>13</v>
      </c>
      <c r="J17" s="51">
        <f>'[1]All Calculations'!BJ$159</f>
        <v>62</v>
      </c>
      <c r="K17" s="51">
        <f>'[1]All Calculations'!BJ$160</f>
        <v>49</v>
      </c>
      <c r="L17" s="51">
        <f>'[1]All Calculations'!BJ$162</f>
        <v>8</v>
      </c>
      <c r="M17" s="52">
        <f t="shared" si="1"/>
        <v>0.36842105263157893</v>
      </c>
      <c r="N17" s="55"/>
      <c r="O17" s="56" t="str">
        <f>'[1]All Calculations'!EV$1</f>
        <v>Postoperative variables</v>
      </c>
      <c r="P17" s="50">
        <f>'[1]All Calculations'!EV$2</f>
        <v>999</v>
      </c>
      <c r="Q17" s="51">
        <f>'[1]All Calculations'!EV$159</f>
        <v>22</v>
      </c>
      <c r="R17" s="51">
        <f>'[1]All Calculations'!EV$160</f>
        <v>17</v>
      </c>
      <c r="S17" s="51">
        <f>'[1]All Calculations'!EV$162</f>
        <v>5</v>
      </c>
      <c r="T17" s="57">
        <f t="shared" si="2"/>
        <v>0.21739130434782608</v>
      </c>
    </row>
    <row r="18" spans="1:20">
      <c r="A18" s="49" t="str">
        <f>'[1]All Calculations'!AZ$1</f>
        <v>Diabetes</v>
      </c>
      <c r="B18" s="50" t="str">
        <f>'[1]All Calculations'!AZ$2</f>
        <v>04</v>
      </c>
      <c r="C18" s="51">
        <f>'[1]All Calculations'!AZ$159</f>
        <v>54</v>
      </c>
      <c r="D18" s="51">
        <f>'[1]All Calculations'!AZ$160</f>
        <v>40</v>
      </c>
      <c r="E18" s="51">
        <f>'[1]All Calculations'!AZ$162</f>
        <v>8</v>
      </c>
      <c r="F18" s="52">
        <f t="shared" si="0"/>
        <v>0.34615384615384615</v>
      </c>
      <c r="G18" s="53"/>
      <c r="H18" s="54" t="str">
        <f>'[1]All Calculations'!BE$1</f>
        <v>Lung disease</v>
      </c>
      <c r="I18" s="50" t="str">
        <f>'[1]All Calculations'!BE$2</f>
        <v>08</v>
      </c>
      <c r="J18" s="51">
        <f>'[1]All Calculations'!BE$159</f>
        <v>52</v>
      </c>
      <c r="K18" s="51">
        <f>'[1]All Calculations'!BE$160</f>
        <v>43</v>
      </c>
      <c r="L18" s="51">
        <f>'[1]All Calculations'!BE$162</f>
        <v>5</v>
      </c>
      <c r="M18" s="52">
        <f t="shared" si="1"/>
        <v>0.32330827067669171</v>
      </c>
      <c r="N18" s="55"/>
      <c r="O18" s="56" t="str">
        <f>'[1]All Calculations'!AX$1</f>
        <v xml:space="preserve">Body size measurements </v>
      </c>
      <c r="P18" s="50" t="str">
        <f>'[1]All Calculations'!AX$2</f>
        <v>03</v>
      </c>
      <c r="Q18" s="51">
        <f>'[1]All Calculations'!AX$159</f>
        <v>39</v>
      </c>
      <c r="R18" s="51">
        <f>'[1]All Calculations'!AX$160</f>
        <v>31</v>
      </c>
      <c r="S18" s="51">
        <f>'[1]All Calculations'!AX$162</f>
        <v>4</v>
      </c>
      <c r="T18" s="57">
        <f t="shared" si="2"/>
        <v>0.17391304347826086</v>
      </c>
    </row>
    <row r="19" spans="1:20">
      <c r="A19" s="49" t="str">
        <f>'[1]All Calculations'!BE$1</f>
        <v>Lung disease</v>
      </c>
      <c r="B19" s="50" t="str">
        <f>'[1]All Calculations'!BE$2</f>
        <v>08</v>
      </c>
      <c r="C19" s="51">
        <f>'[1]All Calculations'!BE$159</f>
        <v>52</v>
      </c>
      <c r="D19" s="51">
        <f>'[1]All Calculations'!BE$160</f>
        <v>43</v>
      </c>
      <c r="E19" s="51">
        <f>'[1]All Calculations'!BE$162</f>
        <v>5</v>
      </c>
      <c r="F19" s="52">
        <f t="shared" si="0"/>
        <v>0.33333333333333331</v>
      </c>
      <c r="G19" s="53"/>
      <c r="H19" s="116" t="str">
        <f>'[1]All Calculations'!CD$1</f>
        <v>Comb. vessel disease</v>
      </c>
      <c r="I19" s="100" t="str">
        <f>'[1]All Calculations'!CD$2</f>
        <v>18x</v>
      </c>
      <c r="J19" s="101">
        <f>'[1]All Calculations'!CD$159</f>
        <v>51</v>
      </c>
      <c r="K19" s="101">
        <f>'[1]All Calculations'!CD$160</f>
        <v>43</v>
      </c>
      <c r="L19" s="101">
        <f>'[1]All Calculations'!CD$162</f>
        <v>4</v>
      </c>
      <c r="M19" s="111">
        <f t="shared" si="1"/>
        <v>0.32330827067669171</v>
      </c>
      <c r="N19" s="55"/>
      <c r="O19" s="99" t="str">
        <f>'[1]All Calculations'!CD$1</f>
        <v>Comb. vessel disease</v>
      </c>
      <c r="P19" s="100" t="str">
        <f>'[1]All Calculations'!CD$2</f>
        <v>18x</v>
      </c>
      <c r="Q19" s="101">
        <f>'[1]All Calculations'!CD$159</f>
        <v>51</v>
      </c>
      <c r="R19" s="101">
        <f>'[1]All Calculations'!CD$160</f>
        <v>43</v>
      </c>
      <c r="S19" s="101">
        <f>'[1]All Calculations'!CD$162</f>
        <v>4</v>
      </c>
      <c r="T19" s="102">
        <f t="shared" si="2"/>
        <v>0.17391304347826086</v>
      </c>
    </row>
    <row r="20" spans="1:20">
      <c r="A20" s="110" t="str">
        <f>'[1]All Calculations'!CD$1</f>
        <v>Comb. vessel disease</v>
      </c>
      <c r="B20" s="100" t="str">
        <f>'[1]All Calculations'!CD$2</f>
        <v>18x</v>
      </c>
      <c r="C20" s="101">
        <f>'[1]All Calculations'!CD$159</f>
        <v>51</v>
      </c>
      <c r="D20" s="101">
        <f>'[1]All Calculations'!CD$160</f>
        <v>43</v>
      </c>
      <c r="E20" s="101">
        <f>'[1]All Calculations'!CD$162</f>
        <v>4</v>
      </c>
      <c r="F20" s="111">
        <f t="shared" si="0"/>
        <v>0.32692307692307693</v>
      </c>
      <c r="G20" s="53"/>
      <c r="H20" s="54" t="str">
        <f>'[1]All Calculations'!AZ$1</f>
        <v>Diabetes</v>
      </c>
      <c r="I20" s="50" t="str">
        <f>'[1]All Calculations'!AZ$2</f>
        <v>04</v>
      </c>
      <c r="J20" s="51">
        <f>'[1]All Calculations'!AZ$159</f>
        <v>54</v>
      </c>
      <c r="K20" s="51">
        <f>'[1]All Calculations'!AZ$160</f>
        <v>40</v>
      </c>
      <c r="L20" s="51">
        <f>'[1]All Calculations'!AZ$162</f>
        <v>8</v>
      </c>
      <c r="M20" s="52">
        <f t="shared" si="1"/>
        <v>0.3007518796992481</v>
      </c>
      <c r="N20" s="55"/>
      <c r="O20" s="99" t="str">
        <f>'[1]All Calculations'!CF$1</f>
        <v>Type of graft(s)</v>
      </c>
      <c r="P20" s="100" t="str">
        <f>'[1]All Calculations'!CF$2</f>
        <v>19a</v>
      </c>
      <c r="Q20" s="101">
        <f>'[1]All Calculations'!CF$159</f>
        <v>13</v>
      </c>
      <c r="R20" s="101">
        <f>'[1]All Calculations'!CF$160</f>
        <v>9</v>
      </c>
      <c r="S20" s="101">
        <f>'[1]All Calculations'!CF$162</f>
        <v>4</v>
      </c>
      <c r="T20" s="102">
        <f t="shared" si="2"/>
        <v>0.17391304347826086</v>
      </c>
    </row>
    <row r="21" spans="1:20">
      <c r="A21" s="49" t="str">
        <f>'[1]All Calculations'!BI$1</f>
        <v>Neurologic disease</v>
      </c>
      <c r="B21" s="50">
        <f>'[1]All Calculations'!BI$2</f>
        <v>12</v>
      </c>
      <c r="C21" s="51">
        <f>'[1]All Calculations'!BI$159</f>
        <v>49</v>
      </c>
      <c r="D21" s="51">
        <f>'[1]All Calculations'!BI$160</f>
        <v>39</v>
      </c>
      <c r="E21" s="51">
        <f>'[1]All Calculations'!BI$162</f>
        <v>5</v>
      </c>
      <c r="F21" s="52">
        <f t="shared" si="0"/>
        <v>0.3141025641025641</v>
      </c>
      <c r="G21" s="53"/>
      <c r="H21" s="54" t="str">
        <f>'[1]All Calculations'!BI$1</f>
        <v>Neurologic disease</v>
      </c>
      <c r="I21" s="50">
        <f>'[1]All Calculations'!BI$2</f>
        <v>12</v>
      </c>
      <c r="J21" s="51">
        <f>'[1]All Calculations'!BI$159</f>
        <v>49</v>
      </c>
      <c r="K21" s="51">
        <f>'[1]All Calculations'!BI$160</f>
        <v>39</v>
      </c>
      <c r="L21" s="51">
        <f>'[1]All Calculations'!BI$162</f>
        <v>5</v>
      </c>
      <c r="M21" s="52">
        <f t="shared" si="1"/>
        <v>0.2932330827067669</v>
      </c>
      <c r="N21" s="55"/>
      <c r="O21" s="56" t="str">
        <f>'[1]All Calculations'!CQ$1</f>
        <v>Smoking status</v>
      </c>
      <c r="P21" s="50">
        <f>'[1]All Calculations'!CQ$2</f>
        <v>25</v>
      </c>
      <c r="Q21" s="51">
        <f>'[1]All Calculations'!CQ$159</f>
        <v>10</v>
      </c>
      <c r="R21" s="51">
        <f>'[1]All Calculations'!CQ$160</f>
        <v>4</v>
      </c>
      <c r="S21" s="51">
        <f>'[1]All Calculations'!CQ$162</f>
        <v>4</v>
      </c>
      <c r="T21" s="57">
        <f t="shared" si="2"/>
        <v>0.17391304347826086</v>
      </c>
    </row>
    <row r="22" spans="1:20">
      <c r="A22" s="49" t="str">
        <f>'[1]All Calculations'!BV$1</f>
        <v>Congestive Heart Failure</v>
      </c>
      <c r="B22" s="50">
        <f>'[1]All Calculations'!BV$2</f>
        <v>17</v>
      </c>
      <c r="C22" s="51">
        <f>'[1]All Calculations'!BV$159</f>
        <v>47</v>
      </c>
      <c r="D22" s="51">
        <f>'[1]All Calculations'!BV$160</f>
        <v>37</v>
      </c>
      <c r="E22" s="51">
        <f>'[1]All Calculations'!BV$162</f>
        <v>5</v>
      </c>
      <c r="F22" s="52">
        <f t="shared" si="0"/>
        <v>0.30128205128205127</v>
      </c>
      <c r="G22" s="53"/>
      <c r="H22" s="54" t="str">
        <f>'[1]All Calculations'!BV$1</f>
        <v>Congestive Heart Failure</v>
      </c>
      <c r="I22" s="50">
        <f>'[1]All Calculations'!BV$2</f>
        <v>17</v>
      </c>
      <c r="J22" s="51">
        <f>'[1]All Calculations'!BV$159</f>
        <v>47</v>
      </c>
      <c r="K22" s="51">
        <f>'[1]All Calculations'!BV$160</f>
        <v>37</v>
      </c>
      <c r="L22" s="51">
        <f>'[1]All Calculations'!BV$162</f>
        <v>5</v>
      </c>
      <c r="M22" s="52">
        <f t="shared" si="1"/>
        <v>0.2781954887218045</v>
      </c>
      <c r="N22" s="55"/>
      <c r="O22" s="56" t="str">
        <f>'[1]All Calculations'!AW$1</f>
        <v>Gender</v>
      </c>
      <c r="P22" s="50" t="str">
        <f>'[1]All Calculations'!AW$2</f>
        <v>02</v>
      </c>
      <c r="Q22" s="51">
        <f>'[1]All Calculations'!AW$159</f>
        <v>83</v>
      </c>
      <c r="R22" s="51">
        <f>'[1]All Calculations'!AW$160</f>
        <v>76</v>
      </c>
      <c r="S22" s="51">
        <f>'[1]All Calculations'!AW$162</f>
        <v>3</v>
      </c>
      <c r="T22" s="57">
        <f t="shared" si="2"/>
        <v>0.13043478260869565</v>
      </c>
    </row>
    <row r="23" spans="1:20">
      <c r="A23" s="49" t="str">
        <f>'[1]All Calculations'!AX$1</f>
        <v xml:space="preserve">Body size measurements </v>
      </c>
      <c r="B23" s="50" t="str">
        <f>'[1]All Calculations'!AX$2</f>
        <v>03</v>
      </c>
      <c r="C23" s="51">
        <f>'[1]All Calculations'!AX$159</f>
        <v>39</v>
      </c>
      <c r="D23" s="51">
        <f>'[1]All Calculations'!AX$160</f>
        <v>31</v>
      </c>
      <c r="E23" s="51">
        <f>'[1]All Calculations'!AX$162</f>
        <v>4</v>
      </c>
      <c r="F23" s="52">
        <f t="shared" si="0"/>
        <v>0.25</v>
      </c>
      <c r="G23" s="53"/>
      <c r="H23" s="54" t="str">
        <f>'[1]All Calculations'!AX$1</f>
        <v xml:space="preserve">Body size measurements </v>
      </c>
      <c r="I23" s="50" t="str">
        <f>'[1]All Calculations'!AX$2</f>
        <v>03</v>
      </c>
      <c r="J23" s="51">
        <f>'[1]All Calculations'!AX$159</f>
        <v>39</v>
      </c>
      <c r="K23" s="51">
        <f>'[1]All Calculations'!AX$160</f>
        <v>31</v>
      </c>
      <c r="L23" s="51">
        <f>'[1]All Calculations'!AX$162</f>
        <v>4</v>
      </c>
      <c r="M23" s="52">
        <f t="shared" si="1"/>
        <v>0.23308270676691728</v>
      </c>
      <c r="N23" s="55"/>
      <c r="O23" s="56" t="str">
        <f>'[1]All Calculations'!BD$1</f>
        <v>Urgency</v>
      </c>
      <c r="P23" s="50" t="str">
        <f>'[1]All Calculations'!BD$2</f>
        <v>07</v>
      </c>
      <c r="Q23" s="51">
        <f>'[1]All Calculations'!BD$159</f>
        <v>84</v>
      </c>
      <c r="R23" s="51">
        <f>'[1]All Calculations'!BD$160</f>
        <v>78</v>
      </c>
      <c r="S23" s="51">
        <f>'[1]All Calculations'!BD$162</f>
        <v>3</v>
      </c>
      <c r="T23" s="57">
        <f t="shared" si="2"/>
        <v>0.13043478260869565</v>
      </c>
    </row>
    <row r="24" spans="1:20">
      <c r="A24" s="49" t="str">
        <f>'[1]All Calculations'!CS$1</f>
        <v>Left main disease</v>
      </c>
      <c r="B24" s="50">
        <f>'[1]All Calculations'!CS$2</f>
        <v>27</v>
      </c>
      <c r="C24" s="51">
        <f>'[1]All Calculations'!CS$159</f>
        <v>36</v>
      </c>
      <c r="D24" s="51">
        <f>'[1]All Calculations'!CS$160</f>
        <v>29</v>
      </c>
      <c r="E24" s="51">
        <f>'[1]All Calculations'!CS$162</f>
        <v>3</v>
      </c>
      <c r="F24" s="52">
        <f t="shared" si="0"/>
        <v>0.23076923076923078</v>
      </c>
      <c r="G24" s="53"/>
      <c r="H24" s="54" t="str">
        <f>'[1]All Calculations'!CV$1</f>
        <v>Cardiogenic shock</v>
      </c>
      <c r="I24" s="50">
        <f>'[1]All Calculations'!CV$2</f>
        <v>30</v>
      </c>
      <c r="J24" s="51">
        <f>'[1]All Calculations'!CV$159</f>
        <v>34</v>
      </c>
      <c r="K24" s="51">
        <f>'[1]All Calculations'!CV$160</f>
        <v>30</v>
      </c>
      <c r="L24" s="51">
        <f>'[1]All Calculations'!CV$162</f>
        <v>1</v>
      </c>
      <c r="M24" s="52">
        <f t="shared" si="1"/>
        <v>0.22556390977443608</v>
      </c>
      <c r="N24" s="55"/>
      <c r="O24" s="99" t="str">
        <f>'[1]All Calculations'!BU$1</f>
        <v>Comb. any MI variable</v>
      </c>
      <c r="P24" s="100" t="str">
        <f>'[1]All Calculations'!BU$2</f>
        <v>16x</v>
      </c>
      <c r="Q24" s="101">
        <f>'[1]All Calculations'!BU$159</f>
        <v>65</v>
      </c>
      <c r="R24" s="101">
        <f>'[1]All Calculations'!BU$160</f>
        <v>60</v>
      </c>
      <c r="S24" s="101">
        <f>'[1]All Calculations'!BU$162</f>
        <v>3</v>
      </c>
      <c r="T24" s="102">
        <f t="shared" si="2"/>
        <v>0.13043478260869565</v>
      </c>
    </row>
    <row r="25" spans="1:20">
      <c r="A25" s="49" t="str">
        <f>'[1]All Calculations'!CV$1</f>
        <v>Cardiogenic shock</v>
      </c>
      <c r="B25" s="50">
        <f>'[1]All Calculations'!CV$2</f>
        <v>30</v>
      </c>
      <c r="C25" s="51">
        <f>'[1]All Calculations'!CV$159</f>
        <v>34</v>
      </c>
      <c r="D25" s="51">
        <f>'[1]All Calculations'!CV$160</f>
        <v>30</v>
      </c>
      <c r="E25" s="51">
        <f>'[1]All Calculations'!CV$162</f>
        <v>1</v>
      </c>
      <c r="F25" s="52">
        <f t="shared" si="0"/>
        <v>0.21794871794871795</v>
      </c>
      <c r="G25" s="53"/>
      <c r="H25" s="54" t="str">
        <f>'[1]All Calculations'!BN$1</f>
        <v>NYHA class</v>
      </c>
      <c r="I25" s="50">
        <f>'[1]All Calculations'!BN$2</f>
        <v>14</v>
      </c>
      <c r="J25" s="51">
        <f>'[1]All Calculations'!BN$159</f>
        <v>33</v>
      </c>
      <c r="K25" s="51">
        <f>'[1]All Calculations'!BN$160</f>
        <v>29</v>
      </c>
      <c r="L25" s="51">
        <f>'[1]All Calculations'!BN$162</f>
        <v>2</v>
      </c>
      <c r="M25" s="52">
        <f t="shared" si="1"/>
        <v>0.21804511278195488</v>
      </c>
      <c r="N25" s="55"/>
      <c r="O25" s="56" t="str">
        <f>'[1]All Calculations'!CS$1</f>
        <v>Left main disease</v>
      </c>
      <c r="P25" s="50">
        <f>'[1]All Calculations'!CS$2</f>
        <v>27</v>
      </c>
      <c r="Q25" s="51">
        <f>'[1]All Calculations'!CS$159</f>
        <v>36</v>
      </c>
      <c r="R25" s="51">
        <f>'[1]All Calculations'!CS$160</f>
        <v>29</v>
      </c>
      <c r="S25" s="51">
        <f>'[1]All Calculations'!CS$162</f>
        <v>3</v>
      </c>
      <c r="T25" s="57">
        <f t="shared" si="2"/>
        <v>0.13043478260869565</v>
      </c>
    </row>
    <row r="26" spans="1:20">
      <c r="A26" s="49" t="str">
        <f>'[1]All Calculations'!BN$1</f>
        <v>NYHA class</v>
      </c>
      <c r="B26" s="50">
        <f>'[1]All Calculations'!BN$2</f>
        <v>14</v>
      </c>
      <c r="C26" s="51">
        <f>'[1]All Calculations'!BN$159</f>
        <v>33</v>
      </c>
      <c r="D26" s="51">
        <f>'[1]All Calculations'!BN$160</f>
        <v>29</v>
      </c>
      <c r="E26" s="51">
        <f>'[1]All Calculations'!BN$162</f>
        <v>2</v>
      </c>
      <c r="F26" s="52">
        <f t="shared" si="0"/>
        <v>0.21153846153846154</v>
      </c>
      <c r="G26" s="53"/>
      <c r="H26" s="54" t="str">
        <f>'[1]All Calculations'!CS$1</f>
        <v>Left main disease</v>
      </c>
      <c r="I26" s="50">
        <f>'[1]All Calculations'!CS$2</f>
        <v>27</v>
      </c>
      <c r="J26" s="51">
        <f>'[1]All Calculations'!CS$159</f>
        <v>36</v>
      </c>
      <c r="K26" s="51">
        <f>'[1]All Calculations'!CS$160</f>
        <v>29</v>
      </c>
      <c r="L26" s="51">
        <f>'[1]All Calculations'!CS$162</f>
        <v>3</v>
      </c>
      <c r="M26" s="52">
        <f t="shared" si="1"/>
        <v>0.21804511278195488</v>
      </c>
      <c r="N26" s="55"/>
      <c r="O26" s="56" t="str">
        <f>'[1]All Calculations'!BH$1</f>
        <v>Repeat operation</v>
      </c>
      <c r="P26" s="50">
        <f>'[1]All Calculations'!BH$2</f>
        <v>11</v>
      </c>
      <c r="Q26" s="51">
        <f>'[1]All Calculations'!BH$159</f>
        <v>73</v>
      </c>
      <c r="R26" s="51">
        <f>'[1]All Calculations'!BH$160</f>
        <v>68</v>
      </c>
      <c r="S26" s="51">
        <f>'[1]All Calculations'!BH$162</f>
        <v>2</v>
      </c>
      <c r="T26" s="57">
        <f t="shared" si="2"/>
        <v>8.6956521739130432E-2</v>
      </c>
    </row>
    <row r="27" spans="1:20">
      <c r="A27" s="49" t="str">
        <f>'[1]All Calculations'!CB$1</f>
        <v>Number of diseased vessels</v>
      </c>
      <c r="B27" s="50">
        <f>'[1]All Calculations'!CB$2</f>
        <v>18</v>
      </c>
      <c r="C27" s="51">
        <f>'[1]All Calculations'!CB$159</f>
        <v>30</v>
      </c>
      <c r="D27" s="51">
        <f>'[1]All Calculations'!CB$160</f>
        <v>27</v>
      </c>
      <c r="E27" s="51">
        <f>'[1]All Calculations'!CB$162</f>
        <v>1</v>
      </c>
      <c r="F27" s="52">
        <f t="shared" si="0"/>
        <v>0.19230769230769232</v>
      </c>
      <c r="G27" s="53"/>
      <c r="H27" s="54" t="str">
        <f>'[1]All Calculations'!CB$1</f>
        <v>Number of diseased vessels</v>
      </c>
      <c r="I27" s="50">
        <f>'[1]All Calculations'!CB$2</f>
        <v>18</v>
      </c>
      <c r="J27" s="51">
        <f>'[1]All Calculations'!CB$159</f>
        <v>30</v>
      </c>
      <c r="K27" s="51">
        <f>'[1]All Calculations'!CB$160</f>
        <v>27</v>
      </c>
      <c r="L27" s="51">
        <f>'[1]All Calculations'!CB$162</f>
        <v>1</v>
      </c>
      <c r="M27" s="52">
        <f t="shared" si="1"/>
        <v>0.20300751879699247</v>
      </c>
      <c r="N27" s="55"/>
      <c r="O27" s="56" t="str">
        <f>'[1]All Calculations'!BN$1</f>
        <v>NYHA class</v>
      </c>
      <c r="P27" s="50">
        <f>'[1]All Calculations'!BN$2</f>
        <v>14</v>
      </c>
      <c r="Q27" s="51">
        <f>'[1]All Calculations'!BN$159</f>
        <v>33</v>
      </c>
      <c r="R27" s="51">
        <f>'[1]All Calculations'!BN$160</f>
        <v>29</v>
      </c>
      <c r="S27" s="51">
        <f>'[1]All Calculations'!BN$162</f>
        <v>2</v>
      </c>
      <c r="T27" s="57">
        <f t="shared" si="2"/>
        <v>8.6956521739130432E-2</v>
      </c>
    </row>
    <row r="28" spans="1:20">
      <c r="A28" s="110" t="str">
        <f>'[1]All Calculations'!DP$1</f>
        <v>Comb. ECG or arrhythmia variables</v>
      </c>
      <c r="B28" s="100" t="str">
        <f>'[1]All Calculations'!DP$2</f>
        <v>39x</v>
      </c>
      <c r="C28" s="101">
        <f>'[1]All Calculations'!DP$159</f>
        <v>29</v>
      </c>
      <c r="D28" s="101">
        <f>'[1]All Calculations'!DP$160</f>
        <v>26</v>
      </c>
      <c r="E28" s="101">
        <f>'[1]All Calculations'!DP$162</f>
        <v>1</v>
      </c>
      <c r="F28" s="111">
        <f t="shared" si="0"/>
        <v>0.1858974358974359</v>
      </c>
      <c r="G28" s="53"/>
      <c r="H28" s="116" t="str">
        <f>'[1]All Calculations'!DP$1</f>
        <v>Comb. ECG or arrhythmia variables</v>
      </c>
      <c r="I28" s="100" t="str">
        <f>'[1]All Calculations'!DP$2</f>
        <v>39x</v>
      </c>
      <c r="J28" s="101">
        <f>'[1]All Calculations'!DP$159</f>
        <v>29</v>
      </c>
      <c r="K28" s="101">
        <f>'[1]All Calculations'!DP$160</f>
        <v>26</v>
      </c>
      <c r="L28" s="101">
        <f>'[1]All Calculations'!DP$162</f>
        <v>1</v>
      </c>
      <c r="M28" s="111">
        <f t="shared" si="1"/>
        <v>0.19548872180451127</v>
      </c>
      <c r="N28" s="55"/>
      <c r="O28" s="56" t="str">
        <f>'[1]All Calculations'!BR$1</f>
        <v>History of MI</v>
      </c>
      <c r="P28" s="50">
        <f>'[1]All Calculations'!BR$2</f>
        <v>16</v>
      </c>
      <c r="Q28" s="51">
        <f>'[1]All Calculations'!BR$159</f>
        <v>63</v>
      </c>
      <c r="R28" s="51">
        <f>'[1]All Calculations'!BR$160</f>
        <v>59</v>
      </c>
      <c r="S28" s="51">
        <f>'[1]All Calculations'!BR$162</f>
        <v>2</v>
      </c>
      <c r="T28" s="57">
        <f t="shared" si="2"/>
        <v>8.6956521739130432E-2</v>
      </c>
    </row>
    <row r="29" spans="1:20">
      <c r="A29" s="49" t="str">
        <f>'[1]All Calculations'!CM$1</f>
        <v>Preoperative IABP use</v>
      </c>
      <c r="B29" s="50">
        <f>'[1]All Calculations'!CM$2</f>
        <v>23</v>
      </c>
      <c r="C29" s="51">
        <f>'[1]All Calculations'!CM$159</f>
        <v>27</v>
      </c>
      <c r="D29" s="51">
        <f>'[1]All Calculations'!CM$160</f>
        <v>24</v>
      </c>
      <c r="E29" s="51">
        <f>'[1]All Calculations'!CM$162</f>
        <v>1</v>
      </c>
      <c r="F29" s="52">
        <f t="shared" si="0"/>
        <v>0.17307692307692307</v>
      </c>
      <c r="G29" s="53"/>
      <c r="H29" s="131" t="str">
        <f>'[1]All Calculations'!EC$1</f>
        <v>Concurrent procedure</v>
      </c>
      <c r="I29" s="132">
        <f>'[1]All Calculations'!EC$2</f>
        <v>47</v>
      </c>
      <c r="J29" s="133">
        <f>'[1]All Calculations'!EC$159</f>
        <v>26</v>
      </c>
      <c r="K29" s="133">
        <f>'[1]All Calculations'!EC$160</f>
        <v>26</v>
      </c>
      <c r="L29" s="133">
        <f>'[1]All Calculations'!EC$162</f>
        <v>0</v>
      </c>
      <c r="M29" s="134">
        <f t="shared" si="1"/>
        <v>0.19548872180451127</v>
      </c>
      <c r="N29" s="55"/>
      <c r="O29" s="56" t="str">
        <f>'[1]All Calculations'!CH$1</f>
        <v>Valve disease</v>
      </c>
      <c r="P29" s="50">
        <f>'[1]All Calculations'!CH$2</f>
        <v>20</v>
      </c>
      <c r="Q29" s="51">
        <f>'[1]All Calculations'!CH$159</f>
        <v>19</v>
      </c>
      <c r="R29" s="51">
        <f>'[1]All Calculations'!CH$160</f>
        <v>15</v>
      </c>
      <c r="S29" s="51">
        <f>'[1]All Calculations'!CH$162</f>
        <v>2</v>
      </c>
      <c r="T29" s="57">
        <f t="shared" si="2"/>
        <v>8.6956521739130432E-2</v>
      </c>
    </row>
    <row r="30" spans="1:20">
      <c r="A30" s="49" t="str">
        <f>'[1]All Calculations'!EC$1</f>
        <v>Concurrent procedure</v>
      </c>
      <c r="B30" s="50">
        <f>'[1]All Calculations'!EC$2</f>
        <v>47</v>
      </c>
      <c r="C30" s="51">
        <f>'[1]All Calculations'!EC$159</f>
        <v>26</v>
      </c>
      <c r="D30" s="51">
        <f>'[1]All Calculations'!EC$160</f>
        <v>26</v>
      </c>
      <c r="E30" s="51">
        <f>'[1]All Calculations'!EC$162</f>
        <v>0</v>
      </c>
      <c r="F30" s="52">
        <f t="shared" si="0"/>
        <v>0.16666666666666666</v>
      </c>
      <c r="G30" s="53"/>
      <c r="H30" s="54" t="str">
        <f>'[1]All Calculations'!CM$1</f>
        <v>Preoperative IABP use</v>
      </c>
      <c r="I30" s="50">
        <f>'[1]All Calculations'!CM$2</f>
        <v>23</v>
      </c>
      <c r="J30" s="51">
        <f>'[1]All Calculations'!CM$159</f>
        <v>27</v>
      </c>
      <c r="K30" s="51">
        <f>'[1]All Calculations'!CM$160</f>
        <v>24</v>
      </c>
      <c r="L30" s="51">
        <f>'[1]All Calculations'!CM$162</f>
        <v>1</v>
      </c>
      <c r="M30" s="52">
        <f t="shared" si="1"/>
        <v>0.18045112781954886</v>
      </c>
      <c r="N30" s="55"/>
      <c r="O30" s="56" t="str">
        <f>'[1]All Calculations'!CI$1</f>
        <v>Hypertension</v>
      </c>
      <c r="P30" s="50">
        <f>'[1]All Calculations'!CI$2</f>
        <v>21</v>
      </c>
      <c r="Q30" s="51">
        <f>'[1]All Calculations'!CI$159</f>
        <v>24</v>
      </c>
      <c r="R30" s="51">
        <f>'[1]All Calculations'!CI$160</f>
        <v>20</v>
      </c>
      <c r="S30" s="51">
        <f>'[1]All Calculations'!CI$162</f>
        <v>2</v>
      </c>
      <c r="T30" s="57">
        <f t="shared" si="2"/>
        <v>8.6956521739130432E-2</v>
      </c>
    </row>
    <row r="31" spans="1:20">
      <c r="A31" s="49" t="str">
        <f>'[1]All Calculations'!BQ$1</f>
        <v>Angina</v>
      </c>
      <c r="B31" s="50">
        <f>'[1]All Calculations'!BQ$2</f>
        <v>15</v>
      </c>
      <c r="C31" s="51">
        <f>'[1]All Calculations'!BQ$159</f>
        <v>26</v>
      </c>
      <c r="D31" s="51">
        <f>'[1]All Calculations'!BQ$160</f>
        <v>23</v>
      </c>
      <c r="E31" s="51">
        <f>'[1]All Calculations'!BQ$162</f>
        <v>1</v>
      </c>
      <c r="F31" s="52">
        <f t="shared" si="0"/>
        <v>0.16666666666666666</v>
      </c>
      <c r="G31" s="53"/>
      <c r="H31" s="54" t="str">
        <f>'[1]All Calculations'!BQ$1</f>
        <v>Angina</v>
      </c>
      <c r="I31" s="50">
        <f>'[1]All Calculations'!BQ$2</f>
        <v>15</v>
      </c>
      <c r="J31" s="51">
        <f>'[1]All Calculations'!BQ$159</f>
        <v>26</v>
      </c>
      <c r="K31" s="51">
        <f>'[1]All Calculations'!BQ$160</f>
        <v>23</v>
      </c>
      <c r="L31" s="51">
        <f>'[1]All Calculations'!BQ$162</f>
        <v>1</v>
      </c>
      <c r="M31" s="52">
        <f t="shared" si="1"/>
        <v>0.17293233082706766</v>
      </c>
      <c r="N31" s="55"/>
      <c r="O31" s="99" t="str">
        <f>'[1]All Calculations'!CK$1</f>
        <v>Comb. HTN or BP</v>
      </c>
      <c r="P31" s="100" t="str">
        <f>'[1]All Calculations'!CK$2</f>
        <v>21x</v>
      </c>
      <c r="Q31" s="101">
        <f>'[1]All Calculations'!CK$159</f>
        <v>25</v>
      </c>
      <c r="R31" s="101">
        <f>'[1]All Calculations'!CK$160</f>
        <v>21</v>
      </c>
      <c r="S31" s="101">
        <f>'[1]All Calculations'!CK$162</f>
        <v>2</v>
      </c>
      <c r="T31" s="102">
        <f t="shared" si="2"/>
        <v>8.6956521739130432E-2</v>
      </c>
    </row>
    <row r="32" spans="1:20">
      <c r="A32" s="110" t="str">
        <f>'[1]All Calculations'!CK$1</f>
        <v>Comb. HTN or BP</v>
      </c>
      <c r="B32" s="100" t="str">
        <f>'[1]All Calculations'!CK$2</f>
        <v>21x</v>
      </c>
      <c r="C32" s="101">
        <f>'[1]All Calculations'!CK$159</f>
        <v>25</v>
      </c>
      <c r="D32" s="101">
        <f>'[1]All Calculations'!CK$160</f>
        <v>21</v>
      </c>
      <c r="E32" s="101">
        <f>'[1]All Calculations'!CK$162</f>
        <v>2</v>
      </c>
      <c r="F32" s="111">
        <f t="shared" si="0"/>
        <v>0.16025641025641027</v>
      </c>
      <c r="G32" s="53"/>
      <c r="H32" s="116" t="str">
        <f>'[1]All Calculations'!CK$1</f>
        <v>Comb. HTN or BP</v>
      </c>
      <c r="I32" s="100" t="str">
        <f>'[1]All Calculations'!CK$2</f>
        <v>21x</v>
      </c>
      <c r="J32" s="101">
        <f>'[1]All Calculations'!CK$159</f>
        <v>25</v>
      </c>
      <c r="K32" s="101">
        <f>'[1]All Calculations'!CK$160</f>
        <v>21</v>
      </c>
      <c r="L32" s="101">
        <f>'[1]All Calculations'!CK$162</f>
        <v>2</v>
      </c>
      <c r="M32" s="111">
        <f t="shared" si="1"/>
        <v>0.15789473684210525</v>
      </c>
      <c r="N32" s="55"/>
      <c r="O32" s="56" t="str">
        <f>'[1]All Calculations'!DL$1</f>
        <v>Atrial arrhythmia</v>
      </c>
      <c r="P32" s="50" t="str">
        <f>'[1]All Calculations'!DL$2</f>
        <v>39b</v>
      </c>
      <c r="Q32" s="51">
        <f>'[1]All Calculations'!DL$159</f>
        <v>13</v>
      </c>
      <c r="R32" s="51">
        <f>'[1]All Calculations'!DL$160</f>
        <v>9</v>
      </c>
      <c r="S32" s="51">
        <f>'[1]All Calculations'!DL$162</f>
        <v>2</v>
      </c>
      <c r="T32" s="57">
        <f t="shared" si="2"/>
        <v>8.6956521739130432E-2</v>
      </c>
    </row>
    <row r="33" spans="1:21">
      <c r="A33" s="110" t="str">
        <f>'[1]All Calculations'!DI$1</f>
        <v>Comb. PCI variables</v>
      </c>
      <c r="B33" s="100" t="str">
        <f>'[1]All Calculations'!DI$2</f>
        <v>37x</v>
      </c>
      <c r="C33" s="101">
        <f>'[1]All Calculations'!DI$159</f>
        <v>24</v>
      </c>
      <c r="D33" s="101">
        <f>'[1]All Calculations'!DI$160</f>
        <v>21</v>
      </c>
      <c r="E33" s="101">
        <f>'[1]All Calculations'!DI$162</f>
        <v>1</v>
      </c>
      <c r="F33" s="111">
        <f t="shared" si="0"/>
        <v>0.15384615384615385</v>
      </c>
      <c r="G33" s="53"/>
      <c r="H33" s="116" t="str">
        <f>'[1]All Calculations'!DI$1</f>
        <v>Comb. PCI variables</v>
      </c>
      <c r="I33" s="100" t="str">
        <f>'[1]All Calculations'!DI$2</f>
        <v>37x</v>
      </c>
      <c r="J33" s="101">
        <f>'[1]All Calculations'!DI$159</f>
        <v>24</v>
      </c>
      <c r="K33" s="101">
        <f>'[1]All Calculations'!DI$160</f>
        <v>21</v>
      </c>
      <c r="L33" s="101">
        <f>'[1]All Calculations'!DI$162</f>
        <v>1</v>
      </c>
      <c r="M33" s="111">
        <f t="shared" si="1"/>
        <v>0.15789473684210525</v>
      </c>
      <c r="N33" s="55"/>
      <c r="O33" s="56" t="str">
        <f>'[1]All Calculations'!DQ$1</f>
        <v>Hypercholesterolemia</v>
      </c>
      <c r="P33" s="50">
        <f>'[1]All Calculations'!DQ$2</f>
        <v>40</v>
      </c>
      <c r="Q33" s="51">
        <f>'[1]All Calculations'!DQ$159</f>
        <v>5</v>
      </c>
      <c r="R33" s="51">
        <f>'[1]All Calculations'!DQ$160</f>
        <v>3</v>
      </c>
      <c r="S33" s="51">
        <f>'[1]All Calculations'!DQ$162</f>
        <v>2</v>
      </c>
      <c r="T33" s="57">
        <f t="shared" si="2"/>
        <v>8.6956521739130432E-2</v>
      </c>
    </row>
    <row r="34" spans="1:21">
      <c r="A34" s="49" t="str">
        <f>'[1]All Calculations'!CI$1</f>
        <v>Hypertension</v>
      </c>
      <c r="B34" s="50">
        <f>'[1]All Calculations'!CI$2</f>
        <v>21</v>
      </c>
      <c r="C34" s="51">
        <f>'[1]All Calculations'!CI$159</f>
        <v>24</v>
      </c>
      <c r="D34" s="51">
        <f>'[1]All Calculations'!CI$160</f>
        <v>20</v>
      </c>
      <c r="E34" s="51">
        <f>'[1]All Calculations'!CI$162</f>
        <v>2</v>
      </c>
      <c r="F34" s="52">
        <f t="shared" si="0"/>
        <v>0.15384615384615385</v>
      </c>
      <c r="G34" s="53"/>
      <c r="H34" s="54" t="str">
        <f>'[1]All Calculations'!CI$1</f>
        <v>Hypertension</v>
      </c>
      <c r="I34" s="50">
        <f>'[1]All Calculations'!CI$2</f>
        <v>21</v>
      </c>
      <c r="J34" s="51">
        <f>'[1]All Calculations'!CI$159</f>
        <v>24</v>
      </c>
      <c r="K34" s="51">
        <f>'[1]All Calculations'!CI$160</f>
        <v>20</v>
      </c>
      <c r="L34" s="51">
        <f>'[1]All Calculations'!CI$162</f>
        <v>2</v>
      </c>
      <c r="M34" s="52">
        <f t="shared" si="1"/>
        <v>0.15037593984962405</v>
      </c>
      <c r="N34" s="55"/>
      <c r="O34" s="56" t="str">
        <f>'[1]All Calculations'!EU$1</f>
        <v>Intraoperative variables</v>
      </c>
      <c r="P34" s="50">
        <f>'[1]All Calculations'!EU$2</f>
        <v>888</v>
      </c>
      <c r="Q34" s="51">
        <f>'[1]All Calculations'!EU$159</f>
        <v>7</v>
      </c>
      <c r="R34" s="51">
        <f>'[1]All Calculations'!EU$160</f>
        <v>5</v>
      </c>
      <c r="S34" s="51">
        <f>'[1]All Calculations'!EU$162</f>
        <v>2</v>
      </c>
      <c r="T34" s="57">
        <f t="shared" si="2"/>
        <v>8.6956521739130432E-2</v>
      </c>
    </row>
    <row r="35" spans="1:21">
      <c r="A35" s="49" t="str">
        <f>'[1]All Calculations'!EV$1</f>
        <v>Postoperative variables</v>
      </c>
      <c r="B35" s="50">
        <f>'[1]All Calculations'!EV$2</f>
        <v>999</v>
      </c>
      <c r="C35" s="51">
        <f>'[1]All Calculations'!EV$159</f>
        <v>22</v>
      </c>
      <c r="D35" s="51">
        <f>'[1]All Calculations'!EV$160</f>
        <v>17</v>
      </c>
      <c r="E35" s="51">
        <f>'[1]All Calculations'!EV$162</f>
        <v>5</v>
      </c>
      <c r="F35" s="52">
        <f t="shared" si="0"/>
        <v>0.14102564102564102</v>
      </c>
      <c r="G35" s="53"/>
      <c r="H35" s="54" t="str">
        <f>'[1]All Calculations'!BF$1</f>
        <v>Pulmonary hypertension</v>
      </c>
      <c r="I35" s="50" t="str">
        <f>'[1]All Calculations'!BF$2</f>
        <v>09</v>
      </c>
      <c r="J35" s="51">
        <f>'[1]All Calculations'!BF$159</f>
        <v>19</v>
      </c>
      <c r="K35" s="51">
        <f>'[1]All Calculations'!BF$160</f>
        <v>19</v>
      </c>
      <c r="L35" s="51">
        <f>'[1]All Calculations'!BF$162</f>
        <v>0</v>
      </c>
      <c r="M35" s="52">
        <f t="shared" si="1"/>
        <v>0.14285714285714285</v>
      </c>
      <c r="N35" s="55"/>
      <c r="O35" s="56" t="str">
        <f>'[1]All Calculations'!BC$1</f>
        <v>Ventricular wall motion</v>
      </c>
      <c r="P35" s="50" t="str">
        <f>'[1]All Calculations'!BC$2</f>
        <v>06a</v>
      </c>
      <c r="Q35" s="51">
        <f>'[1]All Calculations'!BC$159</f>
        <v>4</v>
      </c>
      <c r="R35" s="51">
        <f>'[1]All Calculations'!BC$160</f>
        <v>3</v>
      </c>
      <c r="S35" s="51">
        <f>'[1]All Calculations'!BC$162</f>
        <v>1</v>
      </c>
      <c r="T35" s="57">
        <f t="shared" si="2"/>
        <v>4.3478260869565216E-2</v>
      </c>
    </row>
    <row r="36" spans="1:21">
      <c r="A36" s="110" t="str">
        <f>'[1]All Calculations'!CG$1</f>
        <v>Comb. graft variables</v>
      </c>
      <c r="B36" s="100" t="str">
        <f>'[1]All Calculations'!CG$2</f>
        <v>19x</v>
      </c>
      <c r="C36" s="101">
        <f>'[1]All Calculations'!CG$159</f>
        <v>20</v>
      </c>
      <c r="D36" s="101">
        <f>'[1]All Calculations'!CG$160</f>
        <v>14</v>
      </c>
      <c r="E36" s="101">
        <f>'[1]All Calculations'!CG$162</f>
        <v>5</v>
      </c>
      <c r="F36" s="111">
        <f t="shared" si="0"/>
        <v>0.12820512820512819</v>
      </c>
      <c r="G36" s="53"/>
      <c r="H36" s="54" t="str">
        <f>'[1]All Calculations'!DR$1</f>
        <v>Non-CABG surgery</v>
      </c>
      <c r="I36" s="50">
        <f>'[1]All Calculations'!DR$2</f>
        <v>41</v>
      </c>
      <c r="J36" s="51">
        <f>'[1]All Calculations'!DR$159</f>
        <v>18</v>
      </c>
      <c r="K36" s="51">
        <f>'[1]All Calculations'!DR$160</f>
        <v>18</v>
      </c>
      <c r="L36" s="51">
        <f>'[1]All Calculations'!DR$162</f>
        <v>0</v>
      </c>
      <c r="M36" s="52">
        <f t="shared" si="1"/>
        <v>0.13533834586466165</v>
      </c>
      <c r="N36" s="55"/>
      <c r="O36" s="56" t="str">
        <f>'[1]All Calculations'!BL$1</f>
        <v>Calcified aorta</v>
      </c>
      <c r="P36" s="50" t="str">
        <f>'[1]All Calculations'!BL$2</f>
        <v>13b</v>
      </c>
      <c r="Q36" s="51">
        <f>'[1]All Calculations'!BL$159</f>
        <v>2</v>
      </c>
      <c r="R36" s="51">
        <f>'[1]All Calculations'!BL$160</f>
        <v>1</v>
      </c>
      <c r="S36" s="51">
        <f>'[1]All Calculations'!BL$162</f>
        <v>1</v>
      </c>
      <c r="T36" s="57">
        <f t="shared" si="2"/>
        <v>4.3478260869565216E-2</v>
      </c>
    </row>
    <row r="37" spans="1:21">
      <c r="A37" s="49" t="str">
        <f>'[1]All Calculations'!BF$1</f>
        <v>Pulmonary hypertension</v>
      </c>
      <c r="B37" s="50" t="str">
        <f>'[1]All Calculations'!BF$2</f>
        <v>09</v>
      </c>
      <c r="C37" s="51">
        <f>'[1]All Calculations'!BF$159</f>
        <v>19</v>
      </c>
      <c r="D37" s="51">
        <f>'[1]All Calculations'!BF$160</f>
        <v>19</v>
      </c>
      <c r="E37" s="51">
        <f>'[1]All Calculations'!BF$162</f>
        <v>0</v>
      </c>
      <c r="F37" s="52">
        <f t="shared" si="0"/>
        <v>0.12179487179487179</v>
      </c>
      <c r="G37" s="53"/>
      <c r="H37" s="54" t="str">
        <f>'[1]All Calculations'!EV$1</f>
        <v>Postoperative variables</v>
      </c>
      <c r="I37" s="50">
        <f>'[1]All Calculations'!EV$2</f>
        <v>999</v>
      </c>
      <c r="J37" s="51">
        <f>'[1]All Calculations'!EV$159</f>
        <v>22</v>
      </c>
      <c r="K37" s="51">
        <f>'[1]All Calculations'!EV$160</f>
        <v>17</v>
      </c>
      <c r="L37" s="51">
        <f>'[1]All Calculations'!EV$162</f>
        <v>5</v>
      </c>
      <c r="M37" s="52">
        <f t="shared" si="1"/>
        <v>0.12781954887218044</v>
      </c>
      <c r="N37" s="55"/>
      <c r="O37" s="56" t="str">
        <f>'[1]All Calculations'!BQ$1</f>
        <v>Angina</v>
      </c>
      <c r="P37" s="50">
        <f>'[1]All Calculations'!BQ$2</f>
        <v>15</v>
      </c>
      <c r="Q37" s="51">
        <f>'[1]All Calculations'!BQ$159</f>
        <v>26</v>
      </c>
      <c r="R37" s="51">
        <f>'[1]All Calculations'!BQ$160</f>
        <v>23</v>
      </c>
      <c r="S37" s="51">
        <f>'[1]All Calculations'!BQ$162</f>
        <v>1</v>
      </c>
      <c r="T37" s="57">
        <f t="shared" si="2"/>
        <v>4.3478260869565216E-2</v>
      </c>
    </row>
    <row r="38" spans="1:21">
      <c r="A38" s="49" t="str">
        <f>'[1]All Calculations'!CH$1</f>
        <v>Valve disease</v>
      </c>
      <c r="B38" s="50">
        <f>'[1]All Calculations'!CH$2</f>
        <v>20</v>
      </c>
      <c r="C38" s="51">
        <f>'[1]All Calculations'!CH$159</f>
        <v>19</v>
      </c>
      <c r="D38" s="51">
        <f>'[1]All Calculations'!CH$160</f>
        <v>15</v>
      </c>
      <c r="E38" s="51">
        <f>'[1]All Calculations'!CH$162</f>
        <v>2</v>
      </c>
      <c r="F38" s="52">
        <f t="shared" si="0"/>
        <v>0.12179487179487179</v>
      </c>
      <c r="G38" s="53"/>
      <c r="H38" s="54" t="str">
        <f>'[1]All Calculations'!DK$1</f>
        <v>Any arrhythmia</v>
      </c>
      <c r="I38" s="50" t="str">
        <f>'[1]All Calculations'!DK$2</f>
        <v>39a</v>
      </c>
      <c r="J38" s="51">
        <f>'[1]All Calculations'!DK$159</f>
        <v>17</v>
      </c>
      <c r="K38" s="51">
        <f>'[1]All Calculations'!DK$160</f>
        <v>16</v>
      </c>
      <c r="L38" s="51">
        <f>'[1]All Calculations'!DK$162</f>
        <v>0</v>
      </c>
      <c r="M38" s="52">
        <f t="shared" si="1"/>
        <v>0.12030075187969924</v>
      </c>
      <c r="N38" s="55"/>
      <c r="O38" s="56" t="str">
        <f>'[1]All Calculations'!BT$1</f>
        <v>Active MI</v>
      </c>
      <c r="P38" s="50" t="str">
        <f>'[1]All Calculations'!BT$2</f>
        <v>16b</v>
      </c>
      <c r="Q38" s="51">
        <f>'[1]All Calculations'!BT$159</f>
        <v>4</v>
      </c>
      <c r="R38" s="51">
        <f>'[1]All Calculations'!BT$160</f>
        <v>3</v>
      </c>
      <c r="S38" s="51">
        <f>'[1]All Calculations'!BT$162</f>
        <v>1</v>
      </c>
      <c r="T38" s="57">
        <f t="shared" si="2"/>
        <v>4.3478260869565216E-2</v>
      </c>
    </row>
    <row r="39" spans="1:21">
      <c r="A39" s="49" t="str">
        <f>'[1]All Calculations'!DR$1</f>
        <v>Non-CABG surgery</v>
      </c>
      <c r="B39" s="50">
        <f>'[1]All Calculations'!DR$2</f>
        <v>41</v>
      </c>
      <c r="C39" s="51">
        <f>'[1]All Calculations'!DR$159</f>
        <v>18</v>
      </c>
      <c r="D39" s="51">
        <f>'[1]All Calculations'!DR$160</f>
        <v>18</v>
      </c>
      <c r="E39" s="51">
        <f>'[1]All Calculations'!DR$162</f>
        <v>0</v>
      </c>
      <c r="F39" s="52">
        <f t="shared" si="0"/>
        <v>0.11538461538461539</v>
      </c>
      <c r="G39" s="53"/>
      <c r="H39" s="54" t="str">
        <f>'[1]All Calculations'!CH$1</f>
        <v>Valve disease</v>
      </c>
      <c r="I39" s="50">
        <f>'[1]All Calculations'!CH$2</f>
        <v>20</v>
      </c>
      <c r="J39" s="51">
        <f>'[1]All Calculations'!CH$159</f>
        <v>19</v>
      </c>
      <c r="K39" s="51">
        <f>'[1]All Calculations'!CH$160</f>
        <v>15</v>
      </c>
      <c r="L39" s="51">
        <f>'[1]All Calculations'!CH$162</f>
        <v>2</v>
      </c>
      <c r="M39" s="52">
        <f t="shared" si="1"/>
        <v>0.11278195488721804</v>
      </c>
      <c r="N39" s="55"/>
      <c r="O39" s="56" t="str">
        <f>'[1]All Calculations'!CB$1</f>
        <v>Number of diseased vessels</v>
      </c>
      <c r="P39" s="50">
        <f>'[1]All Calculations'!CB$2</f>
        <v>18</v>
      </c>
      <c r="Q39" s="51">
        <f>'[1]All Calculations'!CB$159</f>
        <v>30</v>
      </c>
      <c r="R39" s="51">
        <f>'[1]All Calculations'!CB$160</f>
        <v>27</v>
      </c>
      <c r="S39" s="51">
        <f>'[1]All Calculations'!CB$162</f>
        <v>1</v>
      </c>
      <c r="T39" s="57">
        <f t="shared" si="2"/>
        <v>4.3478260869565216E-2</v>
      </c>
    </row>
    <row r="40" spans="1:21">
      <c r="A40" s="49" t="str">
        <f>'[1]All Calculations'!DK$1</f>
        <v>Any arrhythmia</v>
      </c>
      <c r="B40" s="50" t="str">
        <f>'[1]All Calculations'!DK$2</f>
        <v>39a</v>
      </c>
      <c r="C40" s="51">
        <f>'[1]All Calculations'!DK$159</f>
        <v>17</v>
      </c>
      <c r="D40" s="51">
        <f>'[1]All Calculations'!DK$160</f>
        <v>16</v>
      </c>
      <c r="E40" s="51">
        <f>'[1]All Calculations'!DK$162</f>
        <v>0</v>
      </c>
      <c r="F40" s="52">
        <f t="shared" si="0"/>
        <v>0.10897435897435898</v>
      </c>
      <c r="G40" s="53"/>
      <c r="H40" s="116" t="str">
        <f>'[1]All Calculations'!CG$1</f>
        <v>Comb. graft variables</v>
      </c>
      <c r="I40" s="100" t="str">
        <f>'[1]All Calculations'!CG$2</f>
        <v>19x</v>
      </c>
      <c r="J40" s="101">
        <f>'[1]All Calculations'!CG$159</f>
        <v>20</v>
      </c>
      <c r="K40" s="101">
        <f>'[1]All Calculations'!CG$160</f>
        <v>14</v>
      </c>
      <c r="L40" s="101">
        <f>'[1]All Calculations'!CG$162</f>
        <v>5</v>
      </c>
      <c r="M40" s="111">
        <f t="shared" si="1"/>
        <v>0.10526315789473684</v>
      </c>
      <c r="N40" s="55"/>
      <c r="O40" s="56" t="str">
        <f>'[1]All Calculations'!CC$1</f>
        <v>Diffuse / severe disease</v>
      </c>
      <c r="P40" s="50" t="str">
        <f>'[1]All Calculations'!CC$2</f>
        <v>18a</v>
      </c>
      <c r="Q40" s="51">
        <f>'[1]All Calculations'!CC$159</f>
        <v>9</v>
      </c>
      <c r="R40" s="51">
        <f>'[1]All Calculations'!CC$160</f>
        <v>8</v>
      </c>
      <c r="S40" s="51">
        <f>'[1]All Calculations'!CC$162</f>
        <v>1</v>
      </c>
      <c r="T40" s="57">
        <f t="shared" si="2"/>
        <v>4.3478260869565216E-2</v>
      </c>
    </row>
    <row r="41" spans="1:21">
      <c r="A41" s="49" t="str">
        <f>'[1]All Calculations'!CN$1</f>
        <v>Inotropic medication</v>
      </c>
      <c r="B41" s="50" t="str">
        <f>'[1]All Calculations'!CN$2</f>
        <v>23a</v>
      </c>
      <c r="C41" s="51">
        <f>'[1]All Calculations'!CN$159</f>
        <v>15</v>
      </c>
      <c r="D41" s="51">
        <f>'[1]All Calculations'!CN$160</f>
        <v>12</v>
      </c>
      <c r="E41" s="51">
        <f>'[1]All Calculations'!CN$162</f>
        <v>1</v>
      </c>
      <c r="F41" s="52">
        <f t="shared" si="0"/>
        <v>9.6153846153846159E-2</v>
      </c>
      <c r="G41" s="53"/>
      <c r="H41" s="54" t="str">
        <f>'[1]All Calculations'!BK$1</f>
        <v>Extracardiac arteriopathy</v>
      </c>
      <c r="I41" s="50" t="str">
        <f>'[1]All Calculations'!BK$2</f>
        <v>13a</v>
      </c>
      <c r="J41" s="51">
        <f>'[1]All Calculations'!BK$159</f>
        <v>13</v>
      </c>
      <c r="K41" s="51">
        <f>'[1]All Calculations'!BK$160</f>
        <v>12</v>
      </c>
      <c r="L41" s="51">
        <f>'[1]All Calculations'!BK$162</f>
        <v>0</v>
      </c>
      <c r="M41" s="52">
        <f t="shared" si="1"/>
        <v>9.0225563909774431E-2</v>
      </c>
      <c r="N41" s="55"/>
      <c r="O41" s="56" t="str">
        <f>'[1]All Calculations'!CE$1</f>
        <v>Number of grafts</v>
      </c>
      <c r="P41" s="50">
        <f>'[1]All Calculations'!CE$2</f>
        <v>19</v>
      </c>
      <c r="Q41" s="51">
        <f>'[1]All Calculations'!CE$159</f>
        <v>8</v>
      </c>
      <c r="R41" s="51">
        <f>'[1]All Calculations'!CE$160</f>
        <v>6</v>
      </c>
      <c r="S41" s="51">
        <f>'[1]All Calculations'!CE$162</f>
        <v>1</v>
      </c>
      <c r="T41" s="57">
        <f t="shared" si="2"/>
        <v>4.3478260869565216E-2</v>
      </c>
    </row>
    <row r="42" spans="1:21">
      <c r="A42" s="49" t="str">
        <f>'[1]All Calculations'!DF$1</f>
        <v>Prior/recent PCI or PTCA</v>
      </c>
      <c r="B42" s="50">
        <f>'[1]All Calculations'!DF$2</f>
        <v>37</v>
      </c>
      <c r="C42" s="51">
        <f>'[1]All Calculations'!DF$159</f>
        <v>15</v>
      </c>
      <c r="D42" s="51">
        <f>'[1]All Calculations'!DF$160</f>
        <v>12</v>
      </c>
      <c r="E42" s="51">
        <f>'[1]All Calculations'!DF$162</f>
        <v>1</v>
      </c>
      <c r="F42" s="52">
        <f t="shared" si="0"/>
        <v>9.6153846153846159E-2</v>
      </c>
      <c r="G42" s="53"/>
      <c r="H42" s="54" t="str">
        <f>'[1]All Calculations'!CN$1</f>
        <v>Inotropic medication</v>
      </c>
      <c r="I42" s="50" t="str">
        <f>'[1]All Calculations'!CN$2</f>
        <v>23a</v>
      </c>
      <c r="J42" s="51">
        <f>'[1]All Calculations'!CN$159</f>
        <v>15</v>
      </c>
      <c r="K42" s="51">
        <f>'[1]All Calculations'!CN$160</f>
        <v>12</v>
      </c>
      <c r="L42" s="51">
        <f>'[1]All Calculations'!CN$162</f>
        <v>1</v>
      </c>
      <c r="M42" s="52">
        <f t="shared" si="1"/>
        <v>9.0225563909774431E-2</v>
      </c>
      <c r="N42" s="55"/>
      <c r="O42" s="56" t="str">
        <f>'[1]All Calculations'!CL$1</f>
        <v>Race or ethnicity</v>
      </c>
      <c r="P42" s="50">
        <f>'[1]All Calculations'!CL$2</f>
        <v>22</v>
      </c>
      <c r="Q42" s="51">
        <f>'[1]All Calculations'!CL$159</f>
        <v>11</v>
      </c>
      <c r="R42" s="51">
        <f>'[1]All Calculations'!CL$160</f>
        <v>7</v>
      </c>
      <c r="S42" s="51">
        <f>'[1]All Calculations'!CL$162</f>
        <v>1</v>
      </c>
      <c r="T42" s="57">
        <f t="shared" si="2"/>
        <v>4.3478260869565216E-2</v>
      </c>
    </row>
    <row r="43" spans="1:21" ht="17" customHeight="1">
      <c r="A43" s="49" t="str">
        <f>'[1]All Calculations'!DL$1</f>
        <v>Atrial arrhythmia</v>
      </c>
      <c r="B43" s="50" t="str">
        <f>'[1]All Calculations'!DL$2</f>
        <v>39b</v>
      </c>
      <c r="C43" s="51">
        <f>'[1]All Calculations'!DL$159</f>
        <v>13</v>
      </c>
      <c r="D43" s="51">
        <f>'[1]All Calculations'!DL$160</f>
        <v>9</v>
      </c>
      <c r="E43" s="51">
        <f>'[1]All Calculations'!DL$162</f>
        <v>2</v>
      </c>
      <c r="F43" s="52">
        <f t="shared" si="0"/>
        <v>8.3333333333333329E-2</v>
      </c>
      <c r="G43" s="53"/>
      <c r="H43" s="54" t="str">
        <f>'[1]All Calculations'!CT$1</f>
        <v>Cardiopulmonary bypass time</v>
      </c>
      <c r="I43" s="50">
        <f>'[1]All Calculations'!CT$2</f>
        <v>28</v>
      </c>
      <c r="J43" s="51">
        <f>'[1]All Calculations'!CT$159</f>
        <v>12</v>
      </c>
      <c r="K43" s="51">
        <f>'[1]All Calculations'!CT$160</f>
        <v>12</v>
      </c>
      <c r="L43" s="51">
        <f>'[1]All Calculations'!CT$162</f>
        <v>0</v>
      </c>
      <c r="M43" s="52">
        <f t="shared" si="1"/>
        <v>9.0225563909774431E-2</v>
      </c>
      <c r="N43" s="55"/>
      <c r="O43" s="56" t="str">
        <f>'[1]All Calculations'!CM$1</f>
        <v>Preoperative IABP use</v>
      </c>
      <c r="P43" s="50">
        <f>'[1]All Calculations'!CM$2</f>
        <v>23</v>
      </c>
      <c r="Q43" s="51">
        <f>'[1]All Calculations'!CM$159</f>
        <v>27</v>
      </c>
      <c r="R43" s="51">
        <f>'[1]All Calculations'!CM$160</f>
        <v>24</v>
      </c>
      <c r="S43" s="51">
        <f>'[1]All Calculations'!CM$162</f>
        <v>1</v>
      </c>
      <c r="T43" s="57">
        <f t="shared" si="2"/>
        <v>4.3478260869565216E-2</v>
      </c>
      <c r="U43" s="5"/>
    </row>
    <row r="44" spans="1:21" s="5" customFormat="1">
      <c r="A44" s="49" t="str">
        <f>'[1]All Calculations'!CF$1</f>
        <v>Type of graft(s)</v>
      </c>
      <c r="B44" s="50" t="str">
        <f>'[1]All Calculations'!CF$2</f>
        <v>19a</v>
      </c>
      <c r="C44" s="51">
        <f>'[1]All Calculations'!CF$159</f>
        <v>13</v>
      </c>
      <c r="D44" s="51">
        <f>'[1]All Calculations'!CF$160</f>
        <v>9</v>
      </c>
      <c r="E44" s="51">
        <f>'[1]All Calculations'!CF$162</f>
        <v>4</v>
      </c>
      <c r="F44" s="52">
        <f t="shared" si="0"/>
        <v>8.3333333333333329E-2</v>
      </c>
      <c r="G44" s="53"/>
      <c r="H44" s="54" t="str">
        <f>'[1]All Calculations'!DF$1</f>
        <v>Prior/recent PCI or PTCA</v>
      </c>
      <c r="I44" s="50">
        <f>'[1]All Calculations'!DF$2</f>
        <v>37</v>
      </c>
      <c r="J44" s="51">
        <f>'[1]All Calculations'!DF$159</f>
        <v>15</v>
      </c>
      <c r="K44" s="51">
        <f>'[1]All Calculations'!DF$160</f>
        <v>12</v>
      </c>
      <c r="L44" s="51">
        <f>'[1]All Calculations'!DF$162</f>
        <v>1</v>
      </c>
      <c r="M44" s="52">
        <f t="shared" si="1"/>
        <v>9.0225563909774431E-2</v>
      </c>
      <c r="N44" s="55"/>
      <c r="O44" s="56" t="str">
        <f>'[1]All Calculations'!CN$1</f>
        <v>Inotropic medication</v>
      </c>
      <c r="P44" s="50" t="str">
        <f>'[1]All Calculations'!CN$2</f>
        <v>23a</v>
      </c>
      <c r="Q44" s="51">
        <f>'[1]All Calculations'!CN$159</f>
        <v>15</v>
      </c>
      <c r="R44" s="51">
        <f>'[1]All Calculations'!CN$160</f>
        <v>12</v>
      </c>
      <c r="S44" s="51">
        <f>'[1]All Calculations'!CN$162</f>
        <v>1</v>
      </c>
      <c r="T44" s="57">
        <f t="shared" si="2"/>
        <v>4.3478260869565216E-2</v>
      </c>
    </row>
    <row r="45" spans="1:21">
      <c r="A45" s="49" t="str">
        <f>'[1]All Calculations'!BK$1</f>
        <v>Extracardiac arteriopathy</v>
      </c>
      <c r="B45" s="50" t="str">
        <f>'[1]All Calculations'!BK$2</f>
        <v>13a</v>
      </c>
      <c r="C45" s="51">
        <f>'[1]All Calculations'!BK$159</f>
        <v>13</v>
      </c>
      <c r="D45" s="51">
        <f>'[1]All Calculations'!BK$160</f>
        <v>12</v>
      </c>
      <c r="E45" s="51">
        <f>'[1]All Calculations'!BK$162</f>
        <v>0</v>
      </c>
      <c r="F45" s="52">
        <f t="shared" si="0"/>
        <v>8.3333333333333329E-2</v>
      </c>
      <c r="G45" s="53"/>
      <c r="H45" s="54" t="str">
        <f>'[1]All Calculations'!CP$1</f>
        <v>Nitroglycerin use</v>
      </c>
      <c r="I45" s="50">
        <f>'[1]All Calculations'!CP$2</f>
        <v>24</v>
      </c>
      <c r="J45" s="51">
        <f>'[1]All Calculations'!CP$159</f>
        <v>10</v>
      </c>
      <c r="K45" s="51">
        <f>'[1]All Calculations'!CP$160</f>
        <v>10</v>
      </c>
      <c r="L45" s="51">
        <f>'[1]All Calculations'!CP$162</f>
        <v>0</v>
      </c>
      <c r="M45" s="52">
        <f t="shared" si="1"/>
        <v>7.5187969924812026E-2</v>
      </c>
      <c r="N45" s="55"/>
      <c r="O45" s="99" t="str">
        <f>'[1]All Calculations'!CO$1</f>
        <v>Comb. critical state</v>
      </c>
      <c r="P45" s="100" t="str">
        <f>'[1]All Calculations'!CO$2</f>
        <v>23x</v>
      </c>
      <c r="Q45" s="101">
        <f>'[1]All Calculations'!CO$159</f>
        <v>62</v>
      </c>
      <c r="R45" s="101">
        <f>'[1]All Calculations'!CO$160</f>
        <v>58</v>
      </c>
      <c r="S45" s="101">
        <f>'[1]All Calculations'!CO$162</f>
        <v>1</v>
      </c>
      <c r="T45" s="102">
        <f t="shared" si="2"/>
        <v>4.3478260869565216E-2</v>
      </c>
    </row>
    <row r="46" spans="1:21">
      <c r="A46" s="49" t="str">
        <f>'[1]All Calculations'!CT$1</f>
        <v>Cardiopulmonary bypass time</v>
      </c>
      <c r="B46" s="50">
        <f>'[1]All Calculations'!CT$2</f>
        <v>28</v>
      </c>
      <c r="C46" s="51">
        <f>'[1]All Calculations'!CT$159</f>
        <v>12</v>
      </c>
      <c r="D46" s="51">
        <f>'[1]All Calculations'!CT$160</f>
        <v>12</v>
      </c>
      <c r="E46" s="51">
        <f>'[1]All Calculations'!CT$162</f>
        <v>0</v>
      </c>
      <c r="F46" s="52">
        <f t="shared" si="0"/>
        <v>7.6923076923076927E-2</v>
      </c>
      <c r="G46" s="53"/>
      <c r="H46" s="54" t="str">
        <f>'[1]All Calculations'!DV$1</f>
        <v>Critical state</v>
      </c>
      <c r="I46" s="50">
        <f>'[1]All Calculations'!DV$2</f>
        <v>43</v>
      </c>
      <c r="J46" s="51">
        <f>'[1]All Calculations'!DV$159</f>
        <v>10</v>
      </c>
      <c r="K46" s="51">
        <f>'[1]All Calculations'!DV$160</f>
        <v>10</v>
      </c>
      <c r="L46" s="51">
        <f>'[1]All Calculations'!DV$162</f>
        <v>0</v>
      </c>
      <c r="M46" s="52">
        <f t="shared" si="1"/>
        <v>7.5187969924812026E-2</v>
      </c>
      <c r="N46" s="55"/>
      <c r="O46" s="56" t="str">
        <f>'[1]All Calculations'!CV$1</f>
        <v>Cardiogenic shock</v>
      </c>
      <c r="P46" s="50">
        <f>'[1]All Calculations'!CV$2</f>
        <v>30</v>
      </c>
      <c r="Q46" s="51">
        <f>'[1]All Calculations'!CV$159</f>
        <v>34</v>
      </c>
      <c r="R46" s="51">
        <f>'[1]All Calculations'!CV$160</f>
        <v>30</v>
      </c>
      <c r="S46" s="51">
        <f>'[1]All Calculations'!CV$162</f>
        <v>1</v>
      </c>
      <c r="T46" s="57">
        <f t="shared" si="2"/>
        <v>4.3478260869565216E-2</v>
      </c>
    </row>
    <row r="47" spans="1:21">
      <c r="A47" s="49" t="str">
        <f>'[1]All Calculations'!CL$1</f>
        <v>Race or ethnicity</v>
      </c>
      <c r="B47" s="50">
        <f>'[1]All Calculations'!CL$2</f>
        <v>22</v>
      </c>
      <c r="C47" s="51">
        <f>'[1]All Calculations'!CL$159</f>
        <v>11</v>
      </c>
      <c r="D47" s="51">
        <f>'[1]All Calculations'!CL$160</f>
        <v>7</v>
      </c>
      <c r="E47" s="51">
        <f>'[1]All Calculations'!CL$162</f>
        <v>1</v>
      </c>
      <c r="F47" s="52">
        <f t="shared" si="0"/>
        <v>7.0512820512820512E-2</v>
      </c>
      <c r="G47" s="53"/>
      <c r="H47" s="54" t="str">
        <f>'[1]All Calculations'!BX$1</f>
        <v>Preoperative diuretic use</v>
      </c>
      <c r="I47" s="50" t="str">
        <f>'[1]All Calculations'!BX$2</f>
        <v>17b</v>
      </c>
      <c r="J47" s="51">
        <f>'[1]All Calculations'!BX$159</f>
        <v>10</v>
      </c>
      <c r="K47" s="51">
        <f>'[1]All Calculations'!BX$160</f>
        <v>9</v>
      </c>
      <c r="L47" s="51">
        <f>'[1]All Calculations'!BX$162</f>
        <v>0</v>
      </c>
      <c r="M47" s="52">
        <f t="shared" si="1"/>
        <v>6.7669172932330823E-2</v>
      </c>
      <c r="N47" s="55"/>
      <c r="O47" s="56" t="str">
        <f>'[1]All Calculations'!CX$1</f>
        <v>Immunosuppression</v>
      </c>
      <c r="P47" s="50">
        <f>'[1]All Calculations'!CX$2</f>
        <v>31</v>
      </c>
      <c r="Q47" s="51">
        <f>'[1]All Calculations'!CX$159</f>
        <v>9</v>
      </c>
      <c r="R47" s="51">
        <f>'[1]All Calculations'!CX$160</f>
        <v>6</v>
      </c>
      <c r="S47" s="51">
        <f>'[1]All Calculations'!CX$162</f>
        <v>1</v>
      </c>
      <c r="T47" s="57">
        <f t="shared" si="2"/>
        <v>4.3478260869565216E-2</v>
      </c>
    </row>
    <row r="48" spans="1:21">
      <c r="A48" s="49" t="str">
        <f>'[1]All Calculations'!DM$1</f>
        <v>Ventricular or unstable arrhythmia</v>
      </c>
      <c r="B48" s="50" t="str">
        <f>'[1]All Calculations'!DM$2</f>
        <v>39c</v>
      </c>
      <c r="C48" s="51">
        <f>'[1]All Calculations'!DM$159</f>
        <v>10</v>
      </c>
      <c r="D48" s="51">
        <f>'[1]All Calculations'!DM$160</f>
        <v>8</v>
      </c>
      <c r="E48" s="51">
        <f>'[1]All Calculations'!DM$162</f>
        <v>1</v>
      </c>
      <c r="F48" s="52">
        <f t="shared" si="0"/>
        <v>6.4102564102564097E-2</v>
      </c>
      <c r="G48" s="53"/>
      <c r="H48" s="54" t="str">
        <f>'[1]All Calculations'!CF$1</f>
        <v>Type of graft(s)</v>
      </c>
      <c r="I48" s="50" t="str">
        <f>'[1]All Calculations'!CF$2</f>
        <v>19a</v>
      </c>
      <c r="J48" s="51">
        <f>'[1]All Calculations'!CF$159</f>
        <v>13</v>
      </c>
      <c r="K48" s="51">
        <f>'[1]All Calculations'!CF$160</f>
        <v>9</v>
      </c>
      <c r="L48" s="51">
        <f>'[1]All Calculations'!CF$162</f>
        <v>4</v>
      </c>
      <c r="M48" s="52">
        <f t="shared" si="1"/>
        <v>6.7669172932330823E-2</v>
      </c>
      <c r="N48" s="55"/>
      <c r="O48" s="56" t="str">
        <f>'[1]All Calculations'!CY$1</f>
        <v xml:space="preserve">Date or order of surgery </v>
      </c>
      <c r="P48" s="50">
        <f>'[1]All Calculations'!CY$2</f>
        <v>32</v>
      </c>
      <c r="Q48" s="51">
        <f>'[1]All Calculations'!CY$159</f>
        <v>6</v>
      </c>
      <c r="R48" s="51">
        <f>'[1]All Calculations'!CY$160</f>
        <v>2</v>
      </c>
      <c r="S48" s="51">
        <f>'[1]All Calculations'!CY$162</f>
        <v>1</v>
      </c>
      <c r="T48" s="57">
        <f t="shared" si="2"/>
        <v>4.3478260869565216E-2</v>
      </c>
    </row>
    <row r="49" spans="1:20">
      <c r="A49" s="49" t="str">
        <f>'[1]All Calculations'!BX$1</f>
        <v>Preoperative diuretic use</v>
      </c>
      <c r="B49" s="50" t="str">
        <f>'[1]All Calculations'!BX$2</f>
        <v>17b</v>
      </c>
      <c r="C49" s="51">
        <f>'[1]All Calculations'!BX$159</f>
        <v>10</v>
      </c>
      <c r="D49" s="51">
        <f>'[1]All Calculations'!BX$160</f>
        <v>9</v>
      </c>
      <c r="E49" s="51">
        <f>'[1]All Calculations'!BX$162</f>
        <v>0</v>
      </c>
      <c r="F49" s="52">
        <f t="shared" si="0"/>
        <v>6.4102564102564097E-2</v>
      </c>
      <c r="G49" s="53"/>
      <c r="H49" s="54" t="str">
        <f>'[1]All Calculations'!CR$1</f>
        <v>Liver disease</v>
      </c>
      <c r="I49" s="50">
        <f>'[1]All Calculations'!CR$2</f>
        <v>26</v>
      </c>
      <c r="J49" s="51">
        <f>'[1]All Calculations'!CR$159</f>
        <v>10</v>
      </c>
      <c r="K49" s="51">
        <f>'[1]All Calculations'!CR$160</f>
        <v>9</v>
      </c>
      <c r="L49" s="51">
        <f>'[1]All Calculations'!CR$162</f>
        <v>0</v>
      </c>
      <c r="M49" s="52">
        <f t="shared" si="1"/>
        <v>6.7669172932330823E-2</v>
      </c>
      <c r="N49" s="55"/>
      <c r="O49" s="56" t="str">
        <f>'[1]All Calculations'!DB$1</f>
        <v>Aortic cross-clamp duration</v>
      </c>
      <c r="P49" s="50">
        <f>'[1]All Calculations'!DB$2</f>
        <v>33</v>
      </c>
      <c r="Q49" s="51">
        <f>'[1]All Calculations'!DB$159</f>
        <v>7</v>
      </c>
      <c r="R49" s="51">
        <f>'[1]All Calculations'!DB$160</f>
        <v>5</v>
      </c>
      <c r="S49" s="51">
        <f>'[1]All Calculations'!DB$162</f>
        <v>1</v>
      </c>
      <c r="T49" s="57">
        <f t="shared" si="2"/>
        <v>4.3478260869565216E-2</v>
      </c>
    </row>
    <row r="50" spans="1:20">
      <c r="A50" s="49" t="str">
        <f>'[1]All Calculations'!DV$1</f>
        <v>Critical state</v>
      </c>
      <c r="B50" s="50">
        <f>'[1]All Calculations'!DV$2</f>
        <v>43</v>
      </c>
      <c r="C50" s="51">
        <f>'[1]All Calculations'!DV$159</f>
        <v>10</v>
      </c>
      <c r="D50" s="51">
        <f>'[1]All Calculations'!DV$160</f>
        <v>10</v>
      </c>
      <c r="E50" s="51">
        <f>'[1]All Calculations'!DV$162</f>
        <v>0</v>
      </c>
      <c r="F50" s="52">
        <f t="shared" si="0"/>
        <v>6.4102564102564097E-2</v>
      </c>
      <c r="G50" s="53"/>
      <c r="H50" s="54" t="str">
        <f>'[1]All Calculations'!CU$1</f>
        <v>Cardiomegaly</v>
      </c>
      <c r="I50" s="50">
        <f>'[1]All Calculations'!CU$2</f>
        <v>29</v>
      </c>
      <c r="J50" s="51">
        <f>'[1]All Calculations'!CU$159</f>
        <v>9</v>
      </c>
      <c r="K50" s="51">
        <f>'[1]All Calculations'!CU$160</f>
        <v>9</v>
      </c>
      <c r="L50" s="51">
        <f>'[1]All Calculations'!CU$162</f>
        <v>0</v>
      </c>
      <c r="M50" s="52">
        <f t="shared" si="1"/>
        <v>6.7669172932330823E-2</v>
      </c>
      <c r="N50" s="55"/>
      <c r="O50" s="56" t="str">
        <f>'[1]All Calculations'!DC$1</f>
        <v>On- vs. off-pump CABG</v>
      </c>
      <c r="P50" s="50">
        <f>'[1]All Calculations'!DC$2</f>
        <v>34</v>
      </c>
      <c r="Q50" s="51">
        <f>'[1]All Calculations'!DC$159</f>
        <v>8</v>
      </c>
      <c r="R50" s="51">
        <f>'[1]All Calculations'!DC$160</f>
        <v>7</v>
      </c>
      <c r="S50" s="51">
        <f>'[1]All Calculations'!DC$162</f>
        <v>1</v>
      </c>
      <c r="T50" s="57">
        <f t="shared" si="2"/>
        <v>4.3478260869565216E-2</v>
      </c>
    </row>
    <row r="51" spans="1:20">
      <c r="A51" s="49" t="str">
        <f>'[1]All Calculations'!CR$1</f>
        <v>Liver disease</v>
      </c>
      <c r="B51" s="50">
        <f>'[1]All Calculations'!CR$2</f>
        <v>26</v>
      </c>
      <c r="C51" s="51">
        <f>'[1]All Calculations'!CR$159</f>
        <v>10</v>
      </c>
      <c r="D51" s="51">
        <f>'[1]All Calculations'!CR$160</f>
        <v>9</v>
      </c>
      <c r="E51" s="51">
        <f>'[1]All Calculations'!CR$162</f>
        <v>0</v>
      </c>
      <c r="F51" s="52">
        <f t="shared" si="0"/>
        <v>6.4102564102564097E-2</v>
      </c>
      <c r="G51" s="53"/>
      <c r="H51" s="54" t="str">
        <f>'[1]All Calculations'!DL$1</f>
        <v>Atrial arrhythmia</v>
      </c>
      <c r="I51" s="50" t="str">
        <f>'[1]All Calculations'!DL$2</f>
        <v>39b</v>
      </c>
      <c r="J51" s="51">
        <f>'[1]All Calculations'!DL$159</f>
        <v>13</v>
      </c>
      <c r="K51" s="51">
        <f>'[1]All Calculations'!DL$160</f>
        <v>9</v>
      </c>
      <c r="L51" s="51">
        <f>'[1]All Calculations'!DL$162</f>
        <v>2</v>
      </c>
      <c r="M51" s="52">
        <f t="shared" si="1"/>
        <v>6.7669172932330823E-2</v>
      </c>
      <c r="N51" s="55"/>
      <c r="O51" s="56" t="str">
        <f>'[1]All Calculations'!DF$1</f>
        <v>Prior/recent PCI or PTCA</v>
      </c>
      <c r="P51" s="50">
        <f>'[1]All Calculations'!DF$2</f>
        <v>37</v>
      </c>
      <c r="Q51" s="51">
        <f>'[1]All Calculations'!DF$159</f>
        <v>15</v>
      </c>
      <c r="R51" s="51">
        <f>'[1]All Calculations'!DF$160</f>
        <v>12</v>
      </c>
      <c r="S51" s="51">
        <f>'[1]All Calculations'!DF$162</f>
        <v>1</v>
      </c>
      <c r="T51" s="57">
        <f t="shared" si="2"/>
        <v>4.3478260869565216E-2</v>
      </c>
    </row>
    <row r="52" spans="1:20">
      <c r="A52" s="49" t="str">
        <f>'[1]All Calculations'!CQ$1</f>
        <v>Smoking status</v>
      </c>
      <c r="B52" s="50">
        <f>'[1]All Calculations'!CQ$2</f>
        <v>25</v>
      </c>
      <c r="C52" s="51">
        <f>'[1]All Calculations'!CQ$159</f>
        <v>10</v>
      </c>
      <c r="D52" s="51">
        <f>'[1]All Calculations'!CQ$160</f>
        <v>4</v>
      </c>
      <c r="E52" s="51">
        <f>'[1]All Calculations'!CQ$162</f>
        <v>4</v>
      </c>
      <c r="F52" s="52">
        <f t="shared" si="0"/>
        <v>6.4102564102564097E-2</v>
      </c>
      <c r="G52" s="53"/>
      <c r="H52" s="54" t="str">
        <f>'[1]All Calculations'!CC$1</f>
        <v>Diffuse / severe disease</v>
      </c>
      <c r="I52" s="50" t="str">
        <f>'[1]All Calculations'!CC$2</f>
        <v>18a</v>
      </c>
      <c r="J52" s="51">
        <f>'[1]All Calculations'!CC$159</f>
        <v>9</v>
      </c>
      <c r="K52" s="51">
        <f>'[1]All Calculations'!CC$160</f>
        <v>8</v>
      </c>
      <c r="L52" s="51">
        <f>'[1]All Calculations'!CC$162</f>
        <v>1</v>
      </c>
      <c r="M52" s="52">
        <f t="shared" si="1"/>
        <v>6.0150375939849621E-2</v>
      </c>
      <c r="N52" s="55"/>
      <c r="O52" s="99" t="str">
        <f>'[1]All Calculations'!DI$1</f>
        <v>Comb. PCI variables</v>
      </c>
      <c r="P52" s="100" t="str">
        <f>'[1]All Calculations'!DI$2</f>
        <v>37x</v>
      </c>
      <c r="Q52" s="101">
        <f>'[1]All Calculations'!DI$159</f>
        <v>24</v>
      </c>
      <c r="R52" s="101">
        <f>'[1]All Calculations'!DI$160</f>
        <v>21</v>
      </c>
      <c r="S52" s="101">
        <f>'[1]All Calculations'!DI$162</f>
        <v>1</v>
      </c>
      <c r="T52" s="102">
        <f t="shared" si="2"/>
        <v>4.3478260869565216E-2</v>
      </c>
    </row>
    <row r="53" spans="1:20">
      <c r="A53" s="49" t="str">
        <f>'[1]All Calculations'!CP$1</f>
        <v>Nitroglycerin use</v>
      </c>
      <c r="B53" s="50">
        <f>'[1]All Calculations'!CP$2</f>
        <v>24</v>
      </c>
      <c r="C53" s="51">
        <f>'[1]All Calculations'!CP$159</f>
        <v>10</v>
      </c>
      <c r="D53" s="51">
        <f>'[1]All Calculations'!CP$160</f>
        <v>10</v>
      </c>
      <c r="E53" s="51">
        <f>'[1]All Calculations'!CP$162</f>
        <v>0</v>
      </c>
      <c r="F53" s="52">
        <f t="shared" si="0"/>
        <v>6.4102564102564097E-2</v>
      </c>
      <c r="G53" s="53"/>
      <c r="H53" s="54" t="str">
        <f>'[1]All Calculations'!DG$1</f>
        <v>PTCA failure/emergency</v>
      </c>
      <c r="I53" s="50" t="str">
        <f>'[1]All Calculations'!DG$2</f>
        <v>37a</v>
      </c>
      <c r="J53" s="51">
        <f>'[1]All Calculations'!DG$159</f>
        <v>8</v>
      </c>
      <c r="K53" s="51">
        <f>'[1]All Calculations'!DG$160</f>
        <v>8</v>
      </c>
      <c r="L53" s="51">
        <f>'[1]All Calculations'!DG$162</f>
        <v>0</v>
      </c>
      <c r="M53" s="52">
        <f t="shared" si="1"/>
        <v>6.0150375939849621E-2</v>
      </c>
      <c r="N53" s="55"/>
      <c r="O53" s="56" t="str">
        <f>'[1]All Calculations'!DM$1</f>
        <v>Ventricular or unstable arrhythmia</v>
      </c>
      <c r="P53" s="50" t="str">
        <f>'[1]All Calculations'!DM$2</f>
        <v>39c</v>
      </c>
      <c r="Q53" s="51">
        <f>'[1]All Calculations'!DM$159</f>
        <v>10</v>
      </c>
      <c r="R53" s="51">
        <f>'[1]All Calculations'!DM$160</f>
        <v>8</v>
      </c>
      <c r="S53" s="51">
        <f>'[1]All Calculations'!DM$162</f>
        <v>1</v>
      </c>
      <c r="T53" s="57">
        <f t="shared" si="2"/>
        <v>4.3478260869565216E-2</v>
      </c>
    </row>
    <row r="54" spans="1:20">
      <c r="A54" s="49" t="str">
        <f>'[1]All Calculations'!CC$1</f>
        <v>Diffuse / severe disease</v>
      </c>
      <c r="B54" s="50" t="str">
        <f>'[1]All Calculations'!CC$2</f>
        <v>18a</v>
      </c>
      <c r="C54" s="51">
        <f>'[1]All Calculations'!CC$159</f>
        <v>9</v>
      </c>
      <c r="D54" s="51">
        <f>'[1]All Calculations'!CC$160</f>
        <v>8</v>
      </c>
      <c r="E54" s="51">
        <f>'[1]All Calculations'!CC$162</f>
        <v>1</v>
      </c>
      <c r="F54" s="52">
        <f t="shared" si="0"/>
        <v>5.7692307692307696E-2</v>
      </c>
      <c r="G54" s="53"/>
      <c r="H54" s="54" t="str">
        <f>'[1]All Calculations'!DM$1</f>
        <v>Ventricular or unstable arrhythmia</v>
      </c>
      <c r="I54" s="50" t="str">
        <f>'[1]All Calculations'!DM$2</f>
        <v>39c</v>
      </c>
      <c r="J54" s="51">
        <f>'[1]All Calculations'!DM$159</f>
        <v>10</v>
      </c>
      <c r="K54" s="51">
        <f>'[1]All Calculations'!DM$160</f>
        <v>8</v>
      </c>
      <c r="L54" s="51">
        <f>'[1]All Calculations'!DM$162</f>
        <v>1</v>
      </c>
      <c r="M54" s="52">
        <f t="shared" si="1"/>
        <v>6.0150375939849621E-2</v>
      </c>
      <c r="N54" s="55"/>
      <c r="O54" s="99" t="str">
        <f>'[1]All Calculations'!DP$1</f>
        <v>Comb. ECG or arrhythmia variables</v>
      </c>
      <c r="P54" s="50" t="str">
        <f>'[1]All Calculations'!DP$2</f>
        <v>39x</v>
      </c>
      <c r="Q54" s="51">
        <f>'[1]All Calculations'!DP$159</f>
        <v>29</v>
      </c>
      <c r="R54" s="51">
        <f>'[1]All Calculations'!DP$160</f>
        <v>26</v>
      </c>
      <c r="S54" s="101">
        <f>'[1]All Calculations'!DP$162</f>
        <v>1</v>
      </c>
      <c r="T54" s="102">
        <f t="shared" si="2"/>
        <v>4.3478260869565216E-2</v>
      </c>
    </row>
    <row r="55" spans="1:20">
      <c r="A55" s="49" t="str">
        <f>'[1]All Calculations'!CX$1</f>
        <v>Immunosuppression</v>
      </c>
      <c r="B55" s="50">
        <f>'[1]All Calculations'!CX$2</f>
        <v>31</v>
      </c>
      <c r="C55" s="51">
        <f>'[1]All Calculations'!CX$159</f>
        <v>9</v>
      </c>
      <c r="D55" s="51">
        <f>'[1]All Calculations'!CX$160</f>
        <v>6</v>
      </c>
      <c r="E55" s="51">
        <f>'[1]All Calculations'!CX$162</f>
        <v>1</v>
      </c>
      <c r="F55" s="52">
        <f t="shared" si="0"/>
        <v>5.7692307692307696E-2</v>
      </c>
      <c r="G55" s="53"/>
      <c r="H55" s="54" t="str">
        <f>'[1]All Calculations'!EB$1</f>
        <v>Preop intubation</v>
      </c>
      <c r="I55" s="50">
        <f>'[1]All Calculations'!EB$2</f>
        <v>46</v>
      </c>
      <c r="J55" s="51">
        <f>'[1]All Calculations'!EB$159</f>
        <v>8</v>
      </c>
      <c r="K55" s="51">
        <f>'[1]All Calculations'!EB$160</f>
        <v>8</v>
      </c>
      <c r="L55" s="51">
        <f>'[1]All Calculations'!EB$162</f>
        <v>0</v>
      </c>
      <c r="M55" s="52">
        <f t="shared" si="1"/>
        <v>6.0150375939849621E-2</v>
      </c>
      <c r="N55" s="55"/>
      <c r="O55" s="56" t="str">
        <f>'[1]All Calculations'!DT$1</f>
        <v>Preoperative thrombolysis</v>
      </c>
      <c r="P55" s="50" t="str">
        <f>'[1]All Calculations'!DT$2</f>
        <v>42a</v>
      </c>
      <c r="Q55" s="51">
        <f>'[1]All Calculations'!DT$159</f>
        <v>2</v>
      </c>
      <c r="R55" s="51">
        <f>'[1]All Calculations'!DT$160</f>
        <v>1</v>
      </c>
      <c r="S55" s="51">
        <f>'[1]All Calculations'!DT$162</f>
        <v>1</v>
      </c>
      <c r="T55" s="57">
        <f t="shared" si="2"/>
        <v>4.3478260869565216E-2</v>
      </c>
    </row>
    <row r="56" spans="1:20">
      <c r="A56" s="49" t="str">
        <f>'[1]All Calculations'!CU$1</f>
        <v>Cardiomegaly</v>
      </c>
      <c r="B56" s="50">
        <f>'[1]All Calculations'!CU$2</f>
        <v>29</v>
      </c>
      <c r="C56" s="51">
        <f>'[1]All Calculations'!CU$159</f>
        <v>9</v>
      </c>
      <c r="D56" s="51">
        <f>'[1]All Calculations'!CU$160</f>
        <v>9</v>
      </c>
      <c r="E56" s="51">
        <f>'[1]All Calculations'!CU$162</f>
        <v>0</v>
      </c>
      <c r="F56" s="52">
        <f t="shared" si="0"/>
        <v>5.7692307692307696E-2</v>
      </c>
      <c r="G56" s="53"/>
      <c r="H56" s="54" t="str">
        <f>'[1]All Calculations'!CL$1</f>
        <v>Race or ethnicity</v>
      </c>
      <c r="I56" s="50">
        <f>'[1]All Calculations'!CL$2</f>
        <v>22</v>
      </c>
      <c r="J56" s="51">
        <f>'[1]All Calculations'!CL$159</f>
        <v>11</v>
      </c>
      <c r="K56" s="51">
        <f>'[1]All Calculations'!CL$160</f>
        <v>7</v>
      </c>
      <c r="L56" s="51">
        <f>'[1]All Calculations'!CL$162</f>
        <v>1</v>
      </c>
      <c r="M56" s="52">
        <f t="shared" si="1"/>
        <v>5.2631578947368418E-2</v>
      </c>
      <c r="N56" s="55"/>
      <c r="O56" s="56" t="str">
        <f>'[1]All Calculations'!EQ$1</f>
        <v>Left ventricular hypertrophy</v>
      </c>
      <c r="P56" s="50">
        <f>'[1]All Calculations'!EQ$2</f>
        <v>59</v>
      </c>
      <c r="Q56" s="51">
        <f>'[1]All Calculations'!EQ$159</f>
        <v>1</v>
      </c>
      <c r="R56" s="51">
        <f>'[1]All Calculations'!EQ$160</f>
        <v>0</v>
      </c>
      <c r="S56" s="51">
        <f>'[1]All Calculations'!EQ$162</f>
        <v>1</v>
      </c>
      <c r="T56" s="57">
        <f t="shared" si="2"/>
        <v>4.3478260869565216E-2</v>
      </c>
    </row>
    <row r="57" spans="1:20">
      <c r="A57" s="49" t="str">
        <f>'[1]All Calculations'!DG$1</f>
        <v>PTCA failure/emergency</v>
      </c>
      <c r="B57" s="50" t="str">
        <f>'[1]All Calculations'!DG$2</f>
        <v>37a</v>
      </c>
      <c r="C57" s="51">
        <f>'[1]All Calculations'!DG$159</f>
        <v>8</v>
      </c>
      <c r="D57" s="51">
        <f>'[1]All Calculations'!DG$160</f>
        <v>8</v>
      </c>
      <c r="E57" s="51">
        <f>'[1]All Calculations'!DG$162</f>
        <v>0</v>
      </c>
      <c r="F57" s="52">
        <f t="shared" si="0"/>
        <v>5.128205128205128E-2</v>
      </c>
      <c r="G57" s="53"/>
      <c r="H57" s="54" t="str">
        <f>'[1]All Calculations'!DC$1</f>
        <v>On- vs. off-pump CABG</v>
      </c>
      <c r="I57" s="50">
        <f>'[1]All Calculations'!DC$2</f>
        <v>34</v>
      </c>
      <c r="J57" s="51">
        <f>'[1]All Calculations'!DC$159</f>
        <v>8</v>
      </c>
      <c r="K57" s="51">
        <f>'[1]All Calculations'!DC$160</f>
        <v>7</v>
      </c>
      <c r="L57" s="51">
        <f>'[1]All Calculations'!DC$162</f>
        <v>1</v>
      </c>
      <c r="M57" s="52">
        <f t="shared" si="1"/>
        <v>5.2631578947368418E-2</v>
      </c>
      <c r="N57" s="55"/>
      <c r="O57" s="56" t="str">
        <f>'[1]All Calculations'!AY$1</f>
        <v>Cachexia or malnutrition</v>
      </c>
      <c r="P57" s="50" t="str">
        <f>'[1]All Calculations'!AY$2</f>
        <v>03a</v>
      </c>
      <c r="Q57" s="51">
        <f>'[1]All Calculations'!AY$159</f>
        <v>2</v>
      </c>
      <c r="R57" s="51">
        <f>'[1]All Calculations'!AY$160</f>
        <v>2</v>
      </c>
      <c r="S57" s="51">
        <f>'[1]All Calculations'!AY$162</f>
        <v>0</v>
      </c>
      <c r="T57" s="57">
        <f t="shared" si="2"/>
        <v>0</v>
      </c>
    </row>
    <row r="58" spans="1:20">
      <c r="A58" s="49" t="str">
        <f>'[1]All Calculations'!EB$1</f>
        <v>Preop intubation</v>
      </c>
      <c r="B58" s="50">
        <f>'[1]All Calculations'!EB$2</f>
        <v>46</v>
      </c>
      <c r="C58" s="51">
        <f>'[1]All Calculations'!EB$159</f>
        <v>8</v>
      </c>
      <c r="D58" s="51">
        <f>'[1]All Calculations'!EB$160</f>
        <v>8</v>
      </c>
      <c r="E58" s="51">
        <f>'[1]All Calculations'!EB$162</f>
        <v>0</v>
      </c>
      <c r="F58" s="52">
        <f t="shared" si="0"/>
        <v>5.128205128205128E-2</v>
      </c>
      <c r="G58" s="53"/>
      <c r="H58" s="54" t="str">
        <f>'[1]All Calculations'!DD$1</f>
        <v>Endocarditis</v>
      </c>
      <c r="I58" s="50">
        <f>'[1]All Calculations'!DD$2</f>
        <v>35</v>
      </c>
      <c r="J58" s="51">
        <f>'[1]All Calculations'!DD$159</f>
        <v>7</v>
      </c>
      <c r="K58" s="51">
        <f>'[1]All Calculations'!DD$160</f>
        <v>7</v>
      </c>
      <c r="L58" s="51">
        <f>'[1]All Calculations'!DD$162</f>
        <v>0</v>
      </c>
      <c r="M58" s="52">
        <f t="shared" si="1"/>
        <v>5.2631578947368418E-2</v>
      </c>
      <c r="N58" s="55"/>
      <c r="O58" s="56" t="str">
        <f>'[1]All Calculations'!BF$1</f>
        <v>Pulmonary hypertension</v>
      </c>
      <c r="P58" s="50" t="str">
        <f>'[1]All Calculations'!BF$2</f>
        <v>09</v>
      </c>
      <c r="Q58" s="51">
        <f>'[1]All Calculations'!BF$159</f>
        <v>19</v>
      </c>
      <c r="R58" s="51">
        <f>'[1]All Calculations'!BF$160</f>
        <v>19</v>
      </c>
      <c r="S58" s="51">
        <f>'[1]All Calculations'!BF$162</f>
        <v>0</v>
      </c>
      <c r="T58" s="57">
        <f t="shared" si="2"/>
        <v>0</v>
      </c>
    </row>
    <row r="59" spans="1:20">
      <c r="A59" s="49" t="str">
        <f>'[1]All Calculations'!DC$1</f>
        <v>On- vs. off-pump CABG</v>
      </c>
      <c r="B59" s="50">
        <f>'[1]All Calculations'!DC$2</f>
        <v>34</v>
      </c>
      <c r="C59" s="51">
        <f>'[1]All Calculations'!DC$159</f>
        <v>8</v>
      </c>
      <c r="D59" s="51">
        <f>'[1]All Calculations'!DC$160</f>
        <v>7</v>
      </c>
      <c r="E59" s="51">
        <f>'[1]All Calculations'!DC$162</f>
        <v>1</v>
      </c>
      <c r="F59" s="52">
        <f t="shared" si="0"/>
        <v>5.128205128205128E-2</v>
      </c>
      <c r="G59" s="53"/>
      <c r="H59" s="54" t="str">
        <f>'[1]All Calculations'!BO$1</f>
        <v>Dyspnea</v>
      </c>
      <c r="I59" s="50" t="str">
        <f>'[1]All Calculations'!BO$2</f>
        <v>14a</v>
      </c>
      <c r="J59" s="51">
        <f>'[1]All Calculations'!BO$159</f>
        <v>6</v>
      </c>
      <c r="K59" s="51">
        <f>'[1]All Calculations'!BO$160</f>
        <v>6</v>
      </c>
      <c r="L59" s="51">
        <f>'[1]All Calculations'!BO$162</f>
        <v>0</v>
      </c>
      <c r="M59" s="52">
        <f t="shared" si="1"/>
        <v>4.5112781954887216E-2</v>
      </c>
      <c r="N59" s="55"/>
      <c r="O59" s="56" t="str">
        <f>'[1]All Calculations'!BK$1</f>
        <v>Extracardiac arteriopathy</v>
      </c>
      <c r="P59" s="50" t="str">
        <f>'[1]All Calculations'!BK$2</f>
        <v>13a</v>
      </c>
      <c r="Q59" s="51">
        <f>'[1]All Calculations'!BK$159</f>
        <v>13</v>
      </c>
      <c r="R59" s="51">
        <f>'[1]All Calculations'!BK$160</f>
        <v>12</v>
      </c>
      <c r="S59" s="51">
        <f>'[1]All Calculations'!BK$162</f>
        <v>0</v>
      </c>
      <c r="T59" s="57">
        <f t="shared" si="2"/>
        <v>0</v>
      </c>
    </row>
    <row r="60" spans="1:20">
      <c r="A60" s="49" t="str">
        <f>'[1]All Calculations'!CE$1</f>
        <v>Number of grafts</v>
      </c>
      <c r="B60" s="50">
        <f>'[1]All Calculations'!CE$2</f>
        <v>19</v>
      </c>
      <c r="C60" s="51">
        <f>'[1]All Calculations'!CE$159</f>
        <v>8</v>
      </c>
      <c r="D60" s="51">
        <f>'[1]All Calculations'!CE$160</f>
        <v>6</v>
      </c>
      <c r="E60" s="51">
        <f>'[1]All Calculations'!CE$162</f>
        <v>1</v>
      </c>
      <c r="F60" s="52">
        <f t="shared" si="0"/>
        <v>5.128205128205128E-2</v>
      </c>
      <c r="G60" s="53"/>
      <c r="H60" s="54" t="str">
        <f>'[1]All Calculations'!CE$1</f>
        <v>Number of grafts</v>
      </c>
      <c r="I60" s="50">
        <f>'[1]All Calculations'!CE$2</f>
        <v>19</v>
      </c>
      <c r="J60" s="51">
        <f>'[1]All Calculations'!CE$159</f>
        <v>8</v>
      </c>
      <c r="K60" s="51">
        <f>'[1]All Calculations'!CE$160</f>
        <v>6</v>
      </c>
      <c r="L60" s="51">
        <f>'[1]All Calculations'!CE$162</f>
        <v>1</v>
      </c>
      <c r="M60" s="52">
        <f t="shared" si="1"/>
        <v>4.5112781954887216E-2</v>
      </c>
      <c r="N60" s="55"/>
      <c r="O60" s="56" t="str">
        <f>'[1]All Calculations'!BO$1</f>
        <v>Dyspnea</v>
      </c>
      <c r="P60" s="50" t="str">
        <f>'[1]All Calculations'!BO$2</f>
        <v>14a</v>
      </c>
      <c r="Q60" s="51">
        <f>'[1]All Calculations'!BO$159</f>
        <v>6</v>
      </c>
      <c r="R60" s="51">
        <f>'[1]All Calculations'!BO$160</f>
        <v>6</v>
      </c>
      <c r="S60" s="51">
        <f>'[1]All Calculations'!BO$162</f>
        <v>0</v>
      </c>
      <c r="T60" s="57">
        <f t="shared" si="2"/>
        <v>0</v>
      </c>
    </row>
    <row r="61" spans="1:20">
      <c r="A61" s="49" t="str">
        <f>'[1]All Calculations'!EU$1</f>
        <v>Intraoperative variables</v>
      </c>
      <c r="B61" s="50">
        <f>'[1]All Calculations'!EU$2</f>
        <v>888</v>
      </c>
      <c r="C61" s="51">
        <f>'[1]All Calculations'!EU$159</f>
        <v>7</v>
      </c>
      <c r="D61" s="51">
        <f>'[1]All Calculations'!EU$160</f>
        <v>5</v>
      </c>
      <c r="E61" s="51">
        <f>'[1]All Calculations'!EU$162</f>
        <v>2</v>
      </c>
      <c r="F61" s="52">
        <f t="shared" si="0"/>
        <v>4.4871794871794872E-2</v>
      </c>
      <c r="G61" s="53"/>
      <c r="H61" s="54" t="str">
        <f>'[1]All Calculations'!CX$1</f>
        <v>Immunosuppression</v>
      </c>
      <c r="I61" s="50">
        <f>'[1]All Calculations'!CX$2</f>
        <v>31</v>
      </c>
      <c r="J61" s="51">
        <f>'[1]All Calculations'!CX$159</f>
        <v>9</v>
      </c>
      <c r="K61" s="51">
        <f>'[1]All Calculations'!CX$160</f>
        <v>6</v>
      </c>
      <c r="L61" s="51">
        <f>'[1]All Calculations'!CX$162</f>
        <v>1</v>
      </c>
      <c r="M61" s="52">
        <f t="shared" si="1"/>
        <v>4.5112781954887216E-2</v>
      </c>
      <c r="N61" s="55"/>
      <c r="O61" s="56" t="str">
        <f>'[1]All Calculations'!BS$1</f>
        <v>Type of MI</v>
      </c>
      <c r="P61" s="50" t="str">
        <f>'[1]All Calculations'!BS$2</f>
        <v>16a</v>
      </c>
      <c r="Q61" s="51">
        <f>'[1]All Calculations'!BS$159</f>
        <v>2</v>
      </c>
      <c r="R61" s="51">
        <f>'[1]All Calculations'!BS$160</f>
        <v>2</v>
      </c>
      <c r="S61" s="51">
        <f>'[1]All Calculations'!BS$162</f>
        <v>0</v>
      </c>
      <c r="T61" s="57">
        <f t="shared" si="2"/>
        <v>0</v>
      </c>
    </row>
    <row r="62" spans="1:20">
      <c r="A62" s="49" t="str">
        <f>'[1]All Calculations'!DD$1</f>
        <v>Endocarditis</v>
      </c>
      <c r="B62" s="50">
        <f>'[1]All Calculations'!DD$2</f>
        <v>35</v>
      </c>
      <c r="C62" s="51">
        <f>'[1]All Calculations'!DD$159</f>
        <v>7</v>
      </c>
      <c r="D62" s="51">
        <f>'[1]All Calculations'!DD$160</f>
        <v>7</v>
      </c>
      <c r="E62" s="51">
        <f>'[1]All Calculations'!DD$162</f>
        <v>0</v>
      </c>
      <c r="F62" s="52">
        <f t="shared" si="0"/>
        <v>4.4871794871794872E-2</v>
      </c>
      <c r="G62" s="53"/>
      <c r="H62" s="54" t="str">
        <f>'[1]All Calculations'!DB$1</f>
        <v>Aortic cross-clamp duration</v>
      </c>
      <c r="I62" s="50">
        <f>'[1]All Calculations'!DB$2</f>
        <v>33</v>
      </c>
      <c r="J62" s="51">
        <f>'[1]All Calculations'!DB$159</f>
        <v>7</v>
      </c>
      <c r="K62" s="51">
        <f>'[1]All Calculations'!DB$160</f>
        <v>5</v>
      </c>
      <c r="L62" s="51">
        <f>'[1]All Calculations'!DB$162</f>
        <v>1</v>
      </c>
      <c r="M62" s="52">
        <f t="shared" si="1"/>
        <v>3.7593984962406013E-2</v>
      </c>
      <c r="N62" s="55"/>
      <c r="O62" s="56" t="str">
        <f>'[1]All Calculations'!BW$1</f>
        <v>Pulmonary Rales</v>
      </c>
      <c r="P62" s="50" t="str">
        <f>'[1]All Calculations'!BW$2</f>
        <v>17a</v>
      </c>
      <c r="Q62" s="51">
        <f>'[1]All Calculations'!BW$159</f>
        <v>4</v>
      </c>
      <c r="R62" s="51">
        <f>'[1]All Calculations'!BW$160</f>
        <v>4</v>
      </c>
      <c r="S62" s="51">
        <f>'[1]All Calculations'!BW$162</f>
        <v>0</v>
      </c>
      <c r="T62" s="57">
        <f t="shared" si="2"/>
        <v>0</v>
      </c>
    </row>
    <row r="63" spans="1:20">
      <c r="A63" s="49" t="str">
        <f>'[1]All Calculations'!DB$1</f>
        <v>Aortic cross-clamp duration</v>
      </c>
      <c r="B63" s="50">
        <f>'[1]All Calculations'!DB$2</f>
        <v>33</v>
      </c>
      <c r="C63" s="51">
        <f>'[1]All Calculations'!DB$159</f>
        <v>7</v>
      </c>
      <c r="D63" s="51">
        <f>'[1]All Calculations'!DB$160</f>
        <v>5</v>
      </c>
      <c r="E63" s="51">
        <f>'[1]All Calculations'!DB$162</f>
        <v>1</v>
      </c>
      <c r="F63" s="52">
        <f t="shared" si="0"/>
        <v>4.4871794871794872E-2</v>
      </c>
      <c r="G63" s="53"/>
      <c r="H63" s="54" t="str">
        <f>'[1]All Calculations'!EU$1</f>
        <v>Intraoperative variables</v>
      </c>
      <c r="I63" s="50">
        <f>'[1]All Calculations'!EU$2</f>
        <v>888</v>
      </c>
      <c r="J63" s="51">
        <f>'[1]All Calculations'!EU$159</f>
        <v>7</v>
      </c>
      <c r="K63" s="51">
        <f>'[1]All Calculations'!EU$160</f>
        <v>5</v>
      </c>
      <c r="L63" s="51">
        <f>'[1]All Calculations'!EU$162</f>
        <v>2</v>
      </c>
      <c r="M63" s="52">
        <f t="shared" si="1"/>
        <v>3.7593984962406013E-2</v>
      </c>
      <c r="N63" s="55"/>
      <c r="O63" s="56" t="str">
        <f>'[1]All Calculations'!BX$1</f>
        <v>Preoperative diuretic use</v>
      </c>
      <c r="P63" s="50" t="str">
        <f>'[1]All Calculations'!BX$2</f>
        <v>17b</v>
      </c>
      <c r="Q63" s="51">
        <f>'[1]All Calculations'!BX$159</f>
        <v>10</v>
      </c>
      <c r="R63" s="51">
        <f>'[1]All Calculations'!BX$160</f>
        <v>9</v>
      </c>
      <c r="S63" s="51">
        <f>'[1]All Calculations'!BX$162</f>
        <v>0</v>
      </c>
      <c r="T63" s="57">
        <f t="shared" si="2"/>
        <v>0</v>
      </c>
    </row>
    <row r="64" spans="1:20">
      <c r="A64" s="49" t="str">
        <f>'[1]All Calculations'!BO$1</f>
        <v>Dyspnea</v>
      </c>
      <c r="B64" s="50" t="str">
        <f>'[1]All Calculations'!BO$2</f>
        <v>14a</v>
      </c>
      <c r="C64" s="51">
        <f>'[1]All Calculations'!BO$159</f>
        <v>6</v>
      </c>
      <c r="D64" s="51">
        <f>'[1]All Calculations'!BO$160</f>
        <v>6</v>
      </c>
      <c r="E64" s="51">
        <f>'[1]All Calculations'!BO$162</f>
        <v>0</v>
      </c>
      <c r="F64" s="52">
        <f t="shared" si="0"/>
        <v>3.8461538461538464E-2</v>
      </c>
      <c r="G64" s="53"/>
      <c r="H64" s="54" t="str">
        <f>'[1]All Calculations'!BW$1</f>
        <v>Pulmonary Rales</v>
      </c>
      <c r="I64" s="50" t="str">
        <f>'[1]All Calculations'!BW$2</f>
        <v>17a</v>
      </c>
      <c r="J64" s="51">
        <f>'[1]All Calculations'!BW$159</f>
        <v>4</v>
      </c>
      <c r="K64" s="51">
        <f>'[1]All Calculations'!BW$160</f>
        <v>4</v>
      </c>
      <c r="L64" s="51">
        <f>'[1]All Calculations'!BW$162</f>
        <v>0</v>
      </c>
      <c r="M64" s="52">
        <f t="shared" si="1"/>
        <v>3.007518796992481E-2</v>
      </c>
      <c r="N64" s="55"/>
      <c r="O64" s="56" t="str">
        <f>'[1]All Calculations'!BY$1</f>
        <v>Killip classification</v>
      </c>
      <c r="P64" s="50" t="str">
        <f>'[1]All Calculations'!BY$2</f>
        <v>17c</v>
      </c>
      <c r="Q64" s="51">
        <f>'[1]All Calculations'!BY$159</f>
        <v>1</v>
      </c>
      <c r="R64" s="51">
        <f>'[1]All Calculations'!BY$160</f>
        <v>1</v>
      </c>
      <c r="S64" s="51">
        <f>'[1]All Calculations'!BY$162</f>
        <v>0</v>
      </c>
      <c r="T64" s="57">
        <f t="shared" si="2"/>
        <v>0</v>
      </c>
    </row>
    <row r="65" spans="1:20">
      <c r="A65" s="49" t="str">
        <f>'[1]All Calculations'!CY$1</f>
        <v xml:space="preserve">Date or order of surgery </v>
      </c>
      <c r="B65" s="50">
        <f>'[1]All Calculations'!CY$2</f>
        <v>32</v>
      </c>
      <c r="C65" s="51">
        <f>'[1]All Calculations'!CY$159</f>
        <v>6</v>
      </c>
      <c r="D65" s="51">
        <f>'[1]All Calculations'!CY$160</f>
        <v>2</v>
      </c>
      <c r="E65" s="51">
        <f>'[1]All Calculations'!CY$162</f>
        <v>1</v>
      </c>
      <c r="F65" s="52">
        <f t="shared" si="0"/>
        <v>3.8461538461538464E-2</v>
      </c>
      <c r="G65" s="53"/>
      <c r="H65" s="54" t="str">
        <f>'[1]All Calculations'!CQ$1</f>
        <v>Smoking status</v>
      </c>
      <c r="I65" s="50">
        <f>'[1]All Calculations'!CQ$2</f>
        <v>25</v>
      </c>
      <c r="J65" s="51">
        <f>'[1]All Calculations'!CQ$159</f>
        <v>10</v>
      </c>
      <c r="K65" s="51">
        <f>'[1]All Calculations'!CQ$160</f>
        <v>4</v>
      </c>
      <c r="L65" s="51">
        <f>'[1]All Calculations'!CQ$162</f>
        <v>4</v>
      </c>
      <c r="M65" s="52">
        <f t="shared" si="1"/>
        <v>3.007518796992481E-2</v>
      </c>
      <c r="N65" s="55"/>
      <c r="O65" s="56" t="str">
        <f>'[1]All Calculations'!CJ$1</f>
        <v>Blood pressure</v>
      </c>
      <c r="P65" s="50" t="str">
        <f>'[1]All Calculations'!CJ$2</f>
        <v>21a</v>
      </c>
      <c r="Q65" s="51">
        <f>'[1]All Calculations'!CJ$159</f>
        <v>1</v>
      </c>
      <c r="R65" s="51">
        <f>'[1]All Calculations'!CJ$160</f>
        <v>1</v>
      </c>
      <c r="S65" s="51">
        <f>'[1]All Calculations'!CJ$162</f>
        <v>0</v>
      </c>
      <c r="T65" s="57">
        <f t="shared" si="2"/>
        <v>0</v>
      </c>
    </row>
    <row r="66" spans="1:20">
      <c r="A66" s="49" t="str">
        <f>'[1]All Calculations'!EA$1</f>
        <v>Digoxin or digitalis use</v>
      </c>
      <c r="B66" s="50">
        <f>'[1]All Calculations'!EA$2</f>
        <v>45</v>
      </c>
      <c r="C66" s="51">
        <f>'[1]All Calculations'!EA$159</f>
        <v>5</v>
      </c>
      <c r="D66" s="51">
        <f>'[1]All Calculations'!EA$160</f>
        <v>4</v>
      </c>
      <c r="E66" s="51">
        <f>'[1]All Calculations'!EA$162</f>
        <v>0</v>
      </c>
      <c r="F66" s="52">
        <f t="shared" si="0"/>
        <v>3.2051282051282048E-2</v>
      </c>
      <c r="G66" s="53"/>
      <c r="H66" s="54" t="str">
        <f>'[1]All Calculations'!DS$1</f>
        <v>Anticoagulation or antiplatelet use</v>
      </c>
      <c r="I66" s="50">
        <f>'[1]All Calculations'!DS$2</f>
        <v>42</v>
      </c>
      <c r="J66" s="51">
        <f>'[1]All Calculations'!DS$159</f>
        <v>4</v>
      </c>
      <c r="K66" s="51">
        <f>'[1]All Calculations'!DS$160</f>
        <v>4</v>
      </c>
      <c r="L66" s="51">
        <f>'[1]All Calculations'!DS$162</f>
        <v>0</v>
      </c>
      <c r="M66" s="52">
        <f t="shared" si="1"/>
        <v>3.007518796992481E-2</v>
      </c>
      <c r="N66" s="55"/>
      <c r="O66" s="56" t="str">
        <f>'[1]All Calculations'!CP$1</f>
        <v>Nitroglycerin use</v>
      </c>
      <c r="P66" s="50">
        <f>'[1]All Calculations'!CP$2</f>
        <v>24</v>
      </c>
      <c r="Q66" s="51">
        <f>'[1]All Calculations'!CP$159</f>
        <v>10</v>
      </c>
      <c r="R66" s="51">
        <f>'[1]All Calculations'!CP$160</f>
        <v>10</v>
      </c>
      <c r="S66" s="51">
        <f>'[1]All Calculations'!CP$162</f>
        <v>0</v>
      </c>
      <c r="T66" s="57">
        <f t="shared" si="2"/>
        <v>0</v>
      </c>
    </row>
    <row r="67" spans="1:20">
      <c r="A67" s="49" t="str">
        <f>'[1]All Calculations'!DQ$1</f>
        <v>Hypercholesterolemia</v>
      </c>
      <c r="B67" s="50">
        <f>'[1]All Calculations'!DQ$2</f>
        <v>40</v>
      </c>
      <c r="C67" s="51">
        <f>'[1]All Calculations'!DQ$159</f>
        <v>5</v>
      </c>
      <c r="D67" s="51">
        <f>'[1]All Calculations'!DQ$160</f>
        <v>3</v>
      </c>
      <c r="E67" s="51">
        <f>'[1]All Calculations'!DQ$162</f>
        <v>2</v>
      </c>
      <c r="F67" s="52">
        <f t="shared" si="0"/>
        <v>3.2051282051282048E-2</v>
      </c>
      <c r="G67" s="53"/>
      <c r="H67" s="54" t="str">
        <f>'[1]All Calculations'!DW$1</f>
        <v>Distaster, catastrophic state</v>
      </c>
      <c r="I67" s="50" t="str">
        <f>'[1]All Calculations'!DW$2</f>
        <v>43a</v>
      </c>
      <c r="J67" s="51">
        <f>'[1]All Calculations'!DW$159</f>
        <v>4</v>
      </c>
      <c r="K67" s="51">
        <f>'[1]All Calculations'!DW$160</f>
        <v>4</v>
      </c>
      <c r="L67" s="51">
        <f>'[1]All Calculations'!DW$162</f>
        <v>0</v>
      </c>
      <c r="M67" s="52">
        <f t="shared" si="1"/>
        <v>3.007518796992481E-2</v>
      </c>
      <c r="N67" s="55"/>
      <c r="O67" s="56" t="str">
        <f>'[1]All Calculations'!CR$1</f>
        <v>Liver disease</v>
      </c>
      <c r="P67" s="50">
        <f>'[1]All Calculations'!CR$2</f>
        <v>26</v>
      </c>
      <c r="Q67" s="51">
        <f>'[1]All Calculations'!CR$159</f>
        <v>10</v>
      </c>
      <c r="R67" s="51">
        <f>'[1]All Calculations'!CR$160</f>
        <v>9</v>
      </c>
      <c r="S67" s="51">
        <f>'[1]All Calculations'!CR$162</f>
        <v>0</v>
      </c>
      <c r="T67" s="57">
        <f t="shared" si="2"/>
        <v>0</v>
      </c>
    </row>
    <row r="68" spans="1:20">
      <c r="A68" s="49" t="str">
        <f>'[1]All Calculations'!DW$1</f>
        <v>Distaster, catastrophic state</v>
      </c>
      <c r="B68" s="50" t="str">
        <f>'[1]All Calculations'!DW$2</f>
        <v>43a</v>
      </c>
      <c r="C68" s="51">
        <f>'[1]All Calculations'!DW$159</f>
        <v>4</v>
      </c>
      <c r="D68" s="51">
        <f>'[1]All Calculations'!DW$160</f>
        <v>4</v>
      </c>
      <c r="E68" s="51">
        <f>'[1]All Calculations'!DW$162</f>
        <v>0</v>
      </c>
      <c r="F68" s="52">
        <f t="shared" si="0"/>
        <v>2.564102564102564E-2</v>
      </c>
      <c r="G68" s="53"/>
      <c r="H68" s="54" t="str">
        <f>'[1]All Calculations'!DX$1</f>
        <v>Anemia (hemoglobin, hematocrit)</v>
      </c>
      <c r="I68" s="50">
        <f>'[1]All Calculations'!DX$2</f>
        <v>44</v>
      </c>
      <c r="J68" s="51">
        <f>'[1]All Calculations'!DX$159</f>
        <v>4</v>
      </c>
      <c r="K68" s="51">
        <f>'[1]All Calculations'!DX$160</f>
        <v>4</v>
      </c>
      <c r="L68" s="51">
        <f>'[1]All Calculations'!DX$162</f>
        <v>0</v>
      </c>
      <c r="M68" s="52">
        <f t="shared" si="1"/>
        <v>3.007518796992481E-2</v>
      </c>
      <c r="N68" s="55"/>
      <c r="O68" s="56" t="str">
        <f>'[1]All Calculations'!CT$1</f>
        <v>Cardiopulmonary bypass time</v>
      </c>
      <c r="P68" s="50">
        <f>'[1]All Calculations'!CT$2</f>
        <v>28</v>
      </c>
      <c r="Q68" s="51">
        <f>'[1]All Calculations'!CT$159</f>
        <v>12</v>
      </c>
      <c r="R68" s="51">
        <f>'[1]All Calculations'!CT$160</f>
        <v>12</v>
      </c>
      <c r="S68" s="51">
        <f>'[1]All Calculations'!CT$162</f>
        <v>0</v>
      </c>
      <c r="T68" s="57">
        <f t="shared" si="2"/>
        <v>0</v>
      </c>
    </row>
    <row r="69" spans="1:20">
      <c r="A69" s="49" t="str">
        <f>'[1]All Calculations'!BW$1</f>
        <v>Pulmonary Rales</v>
      </c>
      <c r="B69" s="50" t="str">
        <f>'[1]All Calculations'!BW$2</f>
        <v>17a</v>
      </c>
      <c r="C69" s="51">
        <f>'[1]All Calculations'!BW$159</f>
        <v>4</v>
      </c>
      <c r="D69" s="51">
        <f>'[1]All Calculations'!BW$160</f>
        <v>4</v>
      </c>
      <c r="E69" s="51">
        <f>'[1]All Calculations'!BW$162</f>
        <v>0</v>
      </c>
      <c r="F69" s="52">
        <f t="shared" ref="F69:F106" si="3">C69/156</f>
        <v>2.564102564102564E-2</v>
      </c>
      <c r="G69" s="53"/>
      <c r="H69" s="54" t="str">
        <f>'[1]All Calculations'!EA$1</f>
        <v>Digoxin or digitalis use</v>
      </c>
      <c r="I69" s="50">
        <f>'[1]All Calculations'!EA$2</f>
        <v>45</v>
      </c>
      <c r="J69" s="51">
        <f>'[1]All Calculations'!EA$159</f>
        <v>5</v>
      </c>
      <c r="K69" s="51">
        <f>'[1]All Calculations'!EA$160</f>
        <v>4</v>
      </c>
      <c r="L69" s="51">
        <f>'[1]All Calculations'!EA$162</f>
        <v>0</v>
      </c>
      <c r="M69" s="52">
        <f t="shared" ref="M69:M106" si="4">K69/133</f>
        <v>3.007518796992481E-2</v>
      </c>
      <c r="N69" s="55"/>
      <c r="O69" s="56" t="str">
        <f>'[1]All Calculations'!CU$1</f>
        <v>Cardiomegaly</v>
      </c>
      <c r="P69" s="50">
        <f>'[1]All Calculations'!CU$2</f>
        <v>29</v>
      </c>
      <c r="Q69" s="51">
        <f>'[1]All Calculations'!CU$159</f>
        <v>9</v>
      </c>
      <c r="R69" s="51">
        <f>'[1]All Calculations'!CU$160</f>
        <v>9</v>
      </c>
      <c r="S69" s="51">
        <f>'[1]All Calculations'!CU$162</f>
        <v>0</v>
      </c>
      <c r="T69" s="57">
        <f t="shared" ref="T69:T106" si="5">S69/23</f>
        <v>0</v>
      </c>
    </row>
    <row r="70" spans="1:20">
      <c r="A70" s="49" t="str">
        <f>'[1]All Calculations'!BT$1</f>
        <v>Active MI</v>
      </c>
      <c r="B70" s="50" t="str">
        <f>'[1]All Calculations'!BT$2</f>
        <v>16b</v>
      </c>
      <c r="C70" s="51">
        <f>'[1]All Calculations'!BT$159</f>
        <v>4</v>
      </c>
      <c r="D70" s="51">
        <f>'[1]All Calculations'!BT$160</f>
        <v>3</v>
      </c>
      <c r="E70" s="51">
        <f>'[1]All Calculations'!BT$162</f>
        <v>1</v>
      </c>
      <c r="F70" s="52">
        <f t="shared" si="3"/>
        <v>2.564102564102564E-2</v>
      </c>
      <c r="G70" s="53"/>
      <c r="H70" s="54" t="str">
        <f>'[1]All Calculations'!ED$1</f>
        <v>A published comorbidity index</v>
      </c>
      <c r="I70" s="50">
        <f>'[1]All Calculations'!ED$2</f>
        <v>48</v>
      </c>
      <c r="J70" s="51">
        <f>'[1]All Calculations'!ED$159</f>
        <v>4</v>
      </c>
      <c r="K70" s="51">
        <f>'[1]All Calculations'!ED$160</f>
        <v>4</v>
      </c>
      <c r="L70" s="51">
        <f>'[1]All Calculations'!ED$162</f>
        <v>0</v>
      </c>
      <c r="M70" s="52">
        <f t="shared" si="4"/>
        <v>3.007518796992481E-2</v>
      </c>
      <c r="N70" s="55"/>
      <c r="O70" s="56" t="str">
        <f>'[1]All Calculations'!CW$1</f>
        <v>Preoperative CPR / cardiac arrest</v>
      </c>
      <c r="P70" s="50" t="str">
        <f>'[1]All Calculations'!CW$2</f>
        <v>30a</v>
      </c>
      <c r="Q70" s="51">
        <f>'[1]All Calculations'!CW$159</f>
        <v>3</v>
      </c>
      <c r="R70" s="51">
        <f>'[1]All Calculations'!CW$160</f>
        <v>3</v>
      </c>
      <c r="S70" s="51">
        <f>'[1]All Calculations'!CW$162</f>
        <v>0</v>
      </c>
      <c r="T70" s="57">
        <f t="shared" si="5"/>
        <v>0</v>
      </c>
    </row>
    <row r="71" spans="1:20">
      <c r="A71" s="49" t="str">
        <f>'[1]All Calculations'!BC$1</f>
        <v>Ventricular wall motion</v>
      </c>
      <c r="B71" s="50" t="str">
        <f>'[1]All Calculations'!BC$2</f>
        <v>06a</v>
      </c>
      <c r="C71" s="51">
        <f>'[1]All Calculations'!BC$159</f>
        <v>4</v>
      </c>
      <c r="D71" s="51">
        <f>'[1]All Calculations'!BC$160</f>
        <v>3</v>
      </c>
      <c r="E71" s="51">
        <f>'[1]All Calculations'!BC$162</f>
        <v>1</v>
      </c>
      <c r="F71" s="52">
        <f t="shared" si="3"/>
        <v>2.564102564102564E-2</v>
      </c>
      <c r="G71" s="53"/>
      <c r="H71" s="54" t="str">
        <f>'[1]All Calculations'!EJ$1</f>
        <v>Other preoperative comorbidities</v>
      </c>
      <c r="I71" s="50">
        <f>'[1]All Calculations'!EJ$2</f>
        <v>52</v>
      </c>
      <c r="J71" s="51">
        <f>'[1]All Calculations'!EJ$159</f>
        <v>4</v>
      </c>
      <c r="K71" s="51">
        <f>'[1]All Calculations'!EJ$160</f>
        <v>4</v>
      </c>
      <c r="L71" s="51">
        <f>'[1]All Calculations'!EJ$162</f>
        <v>0</v>
      </c>
      <c r="M71" s="52">
        <f t="shared" si="4"/>
        <v>3.007518796992481E-2</v>
      </c>
      <c r="N71" s="55"/>
      <c r="O71" s="56" t="str">
        <f>'[1]All Calculations'!CZ$1</f>
        <v>Location or type of surgical center</v>
      </c>
      <c r="P71" s="50" t="str">
        <f>'[1]All Calculations'!CZ$2</f>
        <v>32a</v>
      </c>
      <c r="Q71" s="51">
        <f>'[1]All Calculations'!CZ$159</f>
        <v>3</v>
      </c>
      <c r="R71" s="51">
        <f>'[1]All Calculations'!CZ$160</f>
        <v>3</v>
      </c>
      <c r="S71" s="51">
        <f>'[1]All Calculations'!CZ$162</f>
        <v>0</v>
      </c>
      <c r="T71" s="57">
        <f t="shared" si="5"/>
        <v>0</v>
      </c>
    </row>
    <row r="72" spans="1:20">
      <c r="A72" s="49" t="str">
        <f>'[1]All Calculations'!EJ$1</f>
        <v>Other preoperative comorbidities</v>
      </c>
      <c r="B72" s="50">
        <f>'[1]All Calculations'!EJ$2</f>
        <v>52</v>
      </c>
      <c r="C72" s="51">
        <f>'[1]All Calculations'!EJ$159</f>
        <v>4</v>
      </c>
      <c r="D72" s="51">
        <f>'[1]All Calculations'!EJ$160</f>
        <v>4</v>
      </c>
      <c r="E72" s="51">
        <f>'[1]All Calculations'!EJ$162</f>
        <v>0</v>
      </c>
      <c r="F72" s="52">
        <f t="shared" si="3"/>
        <v>2.564102564102564E-2</v>
      </c>
      <c r="G72" s="53"/>
      <c r="H72" s="54" t="str">
        <f>'[1]All Calculations'!BC$1</f>
        <v>Ventricular wall motion</v>
      </c>
      <c r="I72" s="50" t="str">
        <f>'[1]All Calculations'!BC$2</f>
        <v>06a</v>
      </c>
      <c r="J72" s="51">
        <f>'[1]All Calculations'!BC$159</f>
        <v>4</v>
      </c>
      <c r="K72" s="51">
        <f>'[1]All Calculations'!BC$160</f>
        <v>3</v>
      </c>
      <c r="L72" s="51">
        <f>'[1]All Calculations'!BC$162</f>
        <v>1</v>
      </c>
      <c r="M72" s="52">
        <f t="shared" si="4"/>
        <v>2.2556390977443608E-2</v>
      </c>
      <c r="N72" s="55"/>
      <c r="O72" s="56" t="str">
        <f>'[1]All Calculations'!DA$1</f>
        <v>Center's case frequency</v>
      </c>
      <c r="P72" s="50" t="str">
        <f>'[1]All Calculations'!DA$2</f>
        <v>32b</v>
      </c>
      <c r="Q72" s="51">
        <f>'[1]All Calculations'!DA$159</f>
        <v>1</v>
      </c>
      <c r="R72" s="51">
        <f>'[1]All Calculations'!DA$160</f>
        <v>1</v>
      </c>
      <c r="S72" s="51">
        <f>'[1]All Calculations'!DA$162</f>
        <v>0</v>
      </c>
      <c r="T72" s="57">
        <f t="shared" si="5"/>
        <v>0</v>
      </c>
    </row>
    <row r="73" spans="1:20">
      <c r="A73" s="49" t="str">
        <f>'[1]All Calculations'!ED$1</f>
        <v>A published comorbidity index</v>
      </c>
      <c r="B73" s="50">
        <f>'[1]All Calculations'!ED$2</f>
        <v>48</v>
      </c>
      <c r="C73" s="51">
        <f>'[1]All Calculations'!ED$159</f>
        <v>4</v>
      </c>
      <c r="D73" s="51">
        <f>'[1]All Calculations'!ED$160</f>
        <v>4</v>
      </c>
      <c r="E73" s="51">
        <f>'[1]All Calculations'!ED$162</f>
        <v>0</v>
      </c>
      <c r="F73" s="52">
        <f t="shared" si="3"/>
        <v>2.564102564102564E-2</v>
      </c>
      <c r="G73" s="53"/>
      <c r="H73" s="54" t="str">
        <f>'[1]All Calculations'!BT$1</f>
        <v>Active MI</v>
      </c>
      <c r="I73" s="50" t="str">
        <f>'[1]All Calculations'!BT$2</f>
        <v>16b</v>
      </c>
      <c r="J73" s="51">
        <f>'[1]All Calculations'!BT$159</f>
        <v>4</v>
      </c>
      <c r="K73" s="51">
        <f>'[1]All Calculations'!BT$160</f>
        <v>3</v>
      </c>
      <c r="L73" s="51">
        <f>'[1]All Calculations'!BT$162</f>
        <v>1</v>
      </c>
      <c r="M73" s="52">
        <f t="shared" si="4"/>
        <v>2.2556390977443608E-2</v>
      </c>
      <c r="N73" s="55"/>
      <c r="O73" s="56" t="str">
        <f>'[1]All Calculations'!DD$1</f>
        <v>Endocarditis</v>
      </c>
      <c r="P73" s="50">
        <f>'[1]All Calculations'!DD$2</f>
        <v>35</v>
      </c>
      <c r="Q73" s="51">
        <f>'[1]All Calculations'!DD$159</f>
        <v>7</v>
      </c>
      <c r="R73" s="51">
        <f>'[1]All Calculations'!DD$160</f>
        <v>7</v>
      </c>
      <c r="S73" s="51">
        <f>'[1]All Calculations'!DD$162</f>
        <v>0</v>
      </c>
      <c r="T73" s="57">
        <f t="shared" si="5"/>
        <v>0</v>
      </c>
    </row>
    <row r="74" spans="1:20">
      <c r="A74" s="49" t="str">
        <f>'[1]All Calculations'!DX$1</f>
        <v>Anemia (hemoglobin, hematocrit)</v>
      </c>
      <c r="B74" s="50">
        <f>'[1]All Calculations'!DX$2</f>
        <v>44</v>
      </c>
      <c r="C74" s="51">
        <f>'[1]All Calculations'!DX$159</f>
        <v>4</v>
      </c>
      <c r="D74" s="51">
        <f>'[1]All Calculations'!DX$160</f>
        <v>4</v>
      </c>
      <c r="E74" s="51">
        <f>'[1]All Calculations'!DX$162</f>
        <v>0</v>
      </c>
      <c r="F74" s="52">
        <f t="shared" si="3"/>
        <v>2.564102564102564E-2</v>
      </c>
      <c r="G74" s="53"/>
      <c r="H74" s="54" t="str">
        <f>'[1]All Calculations'!CW$1</f>
        <v>Preoperative CPR / cardiac arrest</v>
      </c>
      <c r="I74" s="50" t="str">
        <f>'[1]All Calculations'!CW$2</f>
        <v>30a</v>
      </c>
      <c r="J74" s="51">
        <f>'[1]All Calculations'!CW$159</f>
        <v>3</v>
      </c>
      <c r="K74" s="51">
        <f>'[1]All Calculations'!CW$160</f>
        <v>3</v>
      </c>
      <c r="L74" s="51">
        <f>'[1]All Calculations'!CW$162</f>
        <v>0</v>
      </c>
      <c r="M74" s="52">
        <f t="shared" si="4"/>
        <v>2.2556390977443608E-2</v>
      </c>
      <c r="N74" s="55"/>
      <c r="O74" s="56" t="str">
        <f>'[1]All Calculations'!DE$1</f>
        <v>Abdominal aortic aneurysm</v>
      </c>
      <c r="P74" s="50">
        <f>'[1]All Calculations'!DE$2</f>
        <v>36</v>
      </c>
      <c r="Q74" s="51">
        <f>'[1]All Calculations'!DE$159</f>
        <v>2</v>
      </c>
      <c r="R74" s="51">
        <f>'[1]All Calculations'!DE$160</f>
        <v>2</v>
      </c>
      <c r="S74" s="51">
        <f>'[1]All Calculations'!DE$162</f>
        <v>0</v>
      </c>
      <c r="T74" s="57">
        <f t="shared" si="5"/>
        <v>0</v>
      </c>
    </row>
    <row r="75" spans="1:20">
      <c r="A75" s="49" t="str">
        <f>'[1]All Calculations'!DS$1</f>
        <v>Anticoagulation or antiplatelet use</v>
      </c>
      <c r="B75" s="50">
        <f>'[1]All Calculations'!DS$2</f>
        <v>42</v>
      </c>
      <c r="C75" s="51">
        <f>'[1]All Calculations'!DS$159</f>
        <v>4</v>
      </c>
      <c r="D75" s="51">
        <f>'[1]All Calculations'!DS$160</f>
        <v>4</v>
      </c>
      <c r="E75" s="51">
        <f>'[1]All Calculations'!DS$162</f>
        <v>0</v>
      </c>
      <c r="F75" s="52">
        <f t="shared" si="3"/>
        <v>2.564102564102564E-2</v>
      </c>
      <c r="G75" s="53"/>
      <c r="H75" s="54" t="str">
        <f>'[1]All Calculations'!CZ$1</f>
        <v>Location or type of surgical center</v>
      </c>
      <c r="I75" s="50" t="str">
        <f>'[1]All Calculations'!CZ$2</f>
        <v>32a</v>
      </c>
      <c r="J75" s="51">
        <f>'[1]All Calculations'!CZ$159</f>
        <v>3</v>
      </c>
      <c r="K75" s="51">
        <f>'[1]All Calculations'!CZ$160</f>
        <v>3</v>
      </c>
      <c r="L75" s="51">
        <f>'[1]All Calculations'!CZ$162</f>
        <v>0</v>
      </c>
      <c r="M75" s="52">
        <f t="shared" si="4"/>
        <v>2.2556390977443608E-2</v>
      </c>
      <c r="N75" s="55"/>
      <c r="O75" s="56" t="str">
        <f>'[1]All Calculations'!DG$1</f>
        <v>PTCA failure/emergency</v>
      </c>
      <c r="P75" s="50" t="str">
        <f>'[1]All Calculations'!DG$2</f>
        <v>37a</v>
      </c>
      <c r="Q75" s="51">
        <f>'[1]All Calculations'!DG$159</f>
        <v>8</v>
      </c>
      <c r="R75" s="51">
        <f>'[1]All Calculations'!DG$160</f>
        <v>8</v>
      </c>
      <c r="S75" s="51">
        <f>'[1]All Calculations'!DG$162</f>
        <v>0</v>
      </c>
      <c r="T75" s="57">
        <f t="shared" si="5"/>
        <v>0</v>
      </c>
    </row>
    <row r="76" spans="1:20">
      <c r="A76" s="49" t="str">
        <f>'[1]All Calculations'!EI$1</f>
        <v>Serum albumin</v>
      </c>
      <c r="B76" s="50" t="str">
        <f>'[1]All Calculations'!EI$2</f>
        <v>51b</v>
      </c>
      <c r="C76" s="51">
        <f>'[1]All Calculations'!EI$159</f>
        <v>3</v>
      </c>
      <c r="D76" s="51">
        <f>'[1]All Calculations'!EI$160</f>
        <v>3</v>
      </c>
      <c r="E76" s="51">
        <f>'[1]All Calculations'!EI$162</f>
        <v>0</v>
      </c>
      <c r="F76" s="52">
        <f t="shared" si="3"/>
        <v>1.9230769230769232E-2</v>
      </c>
      <c r="G76" s="53"/>
      <c r="H76" s="54" t="str">
        <f>'[1]All Calculations'!DQ$1</f>
        <v>Hypercholesterolemia</v>
      </c>
      <c r="I76" s="50">
        <f>'[1]All Calculations'!DQ$2</f>
        <v>40</v>
      </c>
      <c r="J76" s="51">
        <f>'[1]All Calculations'!DQ$159</f>
        <v>5</v>
      </c>
      <c r="K76" s="51">
        <f>'[1]All Calculations'!DQ$160</f>
        <v>3</v>
      </c>
      <c r="L76" s="51">
        <f>'[1]All Calculations'!DQ$162</f>
        <v>2</v>
      </c>
      <c r="M76" s="52">
        <f t="shared" si="4"/>
        <v>2.2556390977443608E-2</v>
      </c>
      <c r="N76" s="55"/>
      <c r="O76" s="56" t="str">
        <f>'[1]All Calculations'!DH$1</f>
        <v>Stent thrombosis</v>
      </c>
      <c r="P76" s="50" t="str">
        <f>'[1]All Calculations'!DH$2</f>
        <v>37b</v>
      </c>
      <c r="Q76" s="51">
        <f>'[1]All Calculations'!DH$159</f>
        <v>2</v>
      </c>
      <c r="R76" s="51">
        <f>'[1]All Calculations'!DH$160</f>
        <v>2</v>
      </c>
      <c r="S76" s="51">
        <f>'[1]All Calculations'!DH$162</f>
        <v>0</v>
      </c>
      <c r="T76" s="57">
        <f t="shared" si="5"/>
        <v>0</v>
      </c>
    </row>
    <row r="77" spans="1:20">
      <c r="A77" s="49" t="str">
        <f>'[1]All Calculations'!EH$1</f>
        <v>Other preoperative labs</v>
      </c>
      <c r="B77" s="50" t="str">
        <f>'[1]All Calculations'!EH$2</f>
        <v>51a</v>
      </c>
      <c r="C77" s="51">
        <f>'[1]All Calculations'!EH$159</f>
        <v>3</v>
      </c>
      <c r="D77" s="51">
        <f>'[1]All Calculations'!EH$160</f>
        <v>3</v>
      </c>
      <c r="E77" s="51">
        <f>'[1]All Calculations'!EH$162</f>
        <v>0</v>
      </c>
      <c r="F77" s="52">
        <f t="shared" si="3"/>
        <v>1.9230769230769232E-2</v>
      </c>
      <c r="G77" s="53"/>
      <c r="H77" s="54" t="str">
        <f>'[1]All Calculations'!DZ$1</f>
        <v>Refused blood products</v>
      </c>
      <c r="I77" s="50" t="str">
        <f>'[1]All Calculations'!DZ$2</f>
        <v>44b</v>
      </c>
      <c r="J77" s="51">
        <f>'[1]All Calculations'!DZ$159</f>
        <v>3</v>
      </c>
      <c r="K77" s="51">
        <f>'[1]All Calculations'!DZ$160</f>
        <v>3</v>
      </c>
      <c r="L77" s="51">
        <f>'[1]All Calculations'!DZ$162</f>
        <v>0</v>
      </c>
      <c r="M77" s="52">
        <f t="shared" si="4"/>
        <v>2.2556390977443608E-2</v>
      </c>
      <c r="N77" s="55"/>
      <c r="O77" s="56" t="str">
        <f>'[1]All Calculations'!DJ$1</f>
        <v>Any family history variable</v>
      </c>
      <c r="P77" s="50">
        <f>'[1]All Calculations'!DJ$2</f>
        <v>38</v>
      </c>
      <c r="Q77" s="51">
        <f>'[1]All Calculations'!DJ$159</f>
        <v>2</v>
      </c>
      <c r="R77" s="51">
        <f>'[1]All Calculations'!DJ$160</f>
        <v>2</v>
      </c>
      <c r="S77" s="51">
        <f>'[1]All Calculations'!DJ$162</f>
        <v>0</v>
      </c>
      <c r="T77" s="57">
        <f t="shared" si="5"/>
        <v>0</v>
      </c>
    </row>
    <row r="78" spans="1:20">
      <c r="A78" s="49" t="str">
        <f>'[1]All Calculations'!DZ$1</f>
        <v>Refused blood products</v>
      </c>
      <c r="B78" s="50" t="str">
        <f>'[1]All Calculations'!DZ$2</f>
        <v>44b</v>
      </c>
      <c r="C78" s="51">
        <f>'[1]All Calculations'!DZ$159</f>
        <v>3</v>
      </c>
      <c r="D78" s="51">
        <f>'[1]All Calculations'!DZ$160</f>
        <v>3</v>
      </c>
      <c r="E78" s="51">
        <f>'[1]All Calculations'!DZ$162</f>
        <v>0</v>
      </c>
      <c r="F78" s="52">
        <f t="shared" si="3"/>
        <v>1.9230769230769232E-2</v>
      </c>
      <c r="G78" s="53"/>
      <c r="H78" s="54" t="str">
        <f>'[1]All Calculations'!EH$1</f>
        <v>Other preoperative labs</v>
      </c>
      <c r="I78" s="50" t="str">
        <f>'[1]All Calculations'!EH$2</f>
        <v>51a</v>
      </c>
      <c r="J78" s="51">
        <f>'[1]All Calculations'!EH$159</f>
        <v>3</v>
      </c>
      <c r="K78" s="51">
        <f>'[1]All Calculations'!EH$160</f>
        <v>3</v>
      </c>
      <c r="L78" s="51">
        <f>'[1]All Calculations'!EH$162</f>
        <v>0</v>
      </c>
      <c r="M78" s="52">
        <f t="shared" si="4"/>
        <v>2.2556390977443608E-2</v>
      </c>
      <c r="N78" s="55"/>
      <c r="O78" s="56" t="str">
        <f>'[1]All Calculations'!DK$1</f>
        <v>Any arrhythmia</v>
      </c>
      <c r="P78" s="50" t="str">
        <f>'[1]All Calculations'!DK$2</f>
        <v>39a</v>
      </c>
      <c r="Q78" s="51">
        <f>'[1]All Calculations'!DK$159</f>
        <v>17</v>
      </c>
      <c r="R78" s="51">
        <f>'[1]All Calculations'!DK$160</f>
        <v>16</v>
      </c>
      <c r="S78" s="51">
        <f>'[1]All Calculations'!DK$162</f>
        <v>0</v>
      </c>
      <c r="T78" s="57">
        <f t="shared" si="5"/>
        <v>0</v>
      </c>
    </row>
    <row r="79" spans="1:20">
      <c r="A79" s="49" t="str">
        <f>'[1]All Calculations'!CZ$1</f>
        <v>Location or type of surgical center</v>
      </c>
      <c r="B79" s="50" t="str">
        <f>'[1]All Calculations'!CZ$2</f>
        <v>32a</v>
      </c>
      <c r="C79" s="51">
        <f>'[1]All Calculations'!CZ$159</f>
        <v>3</v>
      </c>
      <c r="D79" s="51">
        <f>'[1]All Calculations'!CZ$160</f>
        <v>3</v>
      </c>
      <c r="E79" s="51">
        <f>'[1]All Calculations'!CZ$162</f>
        <v>0</v>
      </c>
      <c r="F79" s="52">
        <f t="shared" si="3"/>
        <v>1.9230769230769232E-2</v>
      </c>
      <c r="G79" s="53"/>
      <c r="H79" s="54" t="str">
        <f>'[1]All Calculations'!EI$1</f>
        <v>Serum albumin</v>
      </c>
      <c r="I79" s="50" t="str">
        <f>'[1]All Calculations'!EI$2</f>
        <v>51b</v>
      </c>
      <c r="J79" s="51">
        <f>'[1]All Calculations'!EI$159</f>
        <v>3</v>
      </c>
      <c r="K79" s="51">
        <f>'[1]All Calculations'!EI$160</f>
        <v>3</v>
      </c>
      <c r="L79" s="51">
        <f>'[1]All Calculations'!EI$162</f>
        <v>0</v>
      </c>
      <c r="M79" s="52">
        <f t="shared" si="4"/>
        <v>2.2556390977443608E-2</v>
      </c>
      <c r="N79" s="55"/>
      <c r="O79" s="56" t="str">
        <f>'[1]All Calculations'!DN$1</f>
        <v>Antiarrhythmic agents</v>
      </c>
      <c r="P79" s="50" t="str">
        <f>'[1]All Calculations'!DN$2</f>
        <v>39d</v>
      </c>
      <c r="Q79" s="51">
        <f>'[1]All Calculations'!DN$159</f>
        <v>1</v>
      </c>
      <c r="R79" s="51">
        <f>'[1]All Calculations'!DN$160</f>
        <v>1</v>
      </c>
      <c r="S79" s="51">
        <f>'[1]All Calculations'!DN$162</f>
        <v>0</v>
      </c>
      <c r="T79" s="57">
        <f t="shared" si="5"/>
        <v>0</v>
      </c>
    </row>
    <row r="80" spans="1:20">
      <c r="A80" s="49" t="str">
        <f>'[1]All Calculations'!CW$1</f>
        <v>Preoperative CPR / cardiac arrest</v>
      </c>
      <c r="B80" s="50" t="str">
        <f>'[1]All Calculations'!CW$2</f>
        <v>30a</v>
      </c>
      <c r="C80" s="51">
        <f>'[1]All Calculations'!CW$159</f>
        <v>3</v>
      </c>
      <c r="D80" s="51">
        <f>'[1]All Calculations'!CW$160</f>
        <v>3</v>
      </c>
      <c r="E80" s="51">
        <f>'[1]All Calculations'!CW$162</f>
        <v>0</v>
      </c>
      <c r="F80" s="52">
        <f t="shared" si="3"/>
        <v>1.9230769230769232E-2</v>
      </c>
      <c r="G80" s="53"/>
      <c r="H80" s="54" t="str">
        <f>'[1]All Calculations'!AY$1</f>
        <v>Cachexia or malnutrition</v>
      </c>
      <c r="I80" s="50" t="str">
        <f>'[1]All Calculations'!AY$2</f>
        <v>03a</v>
      </c>
      <c r="J80" s="51">
        <f>'[1]All Calculations'!AY$159</f>
        <v>2</v>
      </c>
      <c r="K80" s="51">
        <f>'[1]All Calculations'!AY$160</f>
        <v>2</v>
      </c>
      <c r="L80" s="51">
        <f>'[1]All Calculations'!AY$162</f>
        <v>0</v>
      </c>
      <c r="M80" s="52">
        <f t="shared" si="4"/>
        <v>1.5037593984962405E-2</v>
      </c>
      <c r="N80" s="55"/>
      <c r="O80" s="56" t="str">
        <f>'[1]All Calculations'!DO$1</f>
        <v>Other ECG abnormalities</v>
      </c>
      <c r="P80" s="50" t="str">
        <f>'[1]All Calculations'!DO$2</f>
        <v>39e</v>
      </c>
      <c r="Q80" s="51">
        <f>'[1]All Calculations'!DO$159</f>
        <v>2</v>
      </c>
      <c r="R80" s="51">
        <f>'[1]All Calculations'!DO$160</f>
        <v>2</v>
      </c>
      <c r="S80" s="51">
        <f>'[1]All Calculations'!DO$162</f>
        <v>0</v>
      </c>
      <c r="T80" s="57">
        <f t="shared" si="5"/>
        <v>0</v>
      </c>
    </row>
    <row r="81" spans="1:20">
      <c r="A81" s="49" t="str">
        <f>'[1]All Calculations'!DT$1</f>
        <v>Preoperative thrombolysis</v>
      </c>
      <c r="B81" s="50" t="str">
        <f>'[1]All Calculations'!DT$2</f>
        <v>42a</v>
      </c>
      <c r="C81" s="51">
        <f>'[1]All Calculations'!DT$159</f>
        <v>2</v>
      </c>
      <c r="D81" s="51">
        <f>'[1]All Calculations'!DT$160</f>
        <v>1</v>
      </c>
      <c r="E81" s="51">
        <f>'[1]All Calculations'!DT$162</f>
        <v>1</v>
      </c>
      <c r="F81" s="52">
        <f t="shared" si="3"/>
        <v>1.282051282051282E-2</v>
      </c>
      <c r="G81" s="53"/>
      <c r="H81" s="54" t="str">
        <f>'[1]All Calculations'!BS$1</f>
        <v>Type of MI</v>
      </c>
      <c r="I81" s="50" t="str">
        <f>'[1]All Calculations'!BS$2</f>
        <v>16a</v>
      </c>
      <c r="J81" s="51">
        <f>'[1]All Calculations'!BS$159</f>
        <v>2</v>
      </c>
      <c r="K81" s="51">
        <f>'[1]All Calculations'!BS$160</f>
        <v>2</v>
      </c>
      <c r="L81" s="51">
        <f>'[1]All Calculations'!BS$162</f>
        <v>0</v>
      </c>
      <c r="M81" s="52">
        <f t="shared" si="4"/>
        <v>1.5037593984962405E-2</v>
      </c>
      <c r="N81" s="55"/>
      <c r="O81" s="56" t="str">
        <f>'[1]All Calculations'!DR$1</f>
        <v>Non-CABG surgery</v>
      </c>
      <c r="P81" s="50">
        <f>'[1]All Calculations'!DR$2</f>
        <v>41</v>
      </c>
      <c r="Q81" s="51">
        <f>'[1]All Calculations'!DR$159</f>
        <v>18</v>
      </c>
      <c r="R81" s="51">
        <f>'[1]All Calculations'!DR$160</f>
        <v>18</v>
      </c>
      <c r="S81" s="51">
        <f>'[1]All Calculations'!DR$162</f>
        <v>0</v>
      </c>
      <c r="T81" s="57">
        <f t="shared" si="5"/>
        <v>0</v>
      </c>
    </row>
    <row r="82" spans="1:20">
      <c r="A82" s="49" t="str">
        <f>'[1]All Calculations'!DO$1</f>
        <v>Other ECG abnormalities</v>
      </c>
      <c r="B82" s="50" t="str">
        <f>'[1]All Calculations'!DO$2</f>
        <v>39e</v>
      </c>
      <c r="C82" s="51">
        <f>'[1]All Calculations'!DO$159</f>
        <v>2</v>
      </c>
      <c r="D82" s="51">
        <f>'[1]All Calculations'!DO$160</f>
        <v>2</v>
      </c>
      <c r="E82" s="51">
        <f>'[1]All Calculations'!DO$162</f>
        <v>0</v>
      </c>
      <c r="F82" s="52">
        <f t="shared" si="3"/>
        <v>1.282051282051282E-2</v>
      </c>
      <c r="G82" s="53"/>
      <c r="H82" s="54" t="str">
        <f>'[1]All Calculations'!CY$1</f>
        <v xml:space="preserve">Date or order of surgery </v>
      </c>
      <c r="I82" s="50">
        <f>'[1]All Calculations'!CY$2</f>
        <v>32</v>
      </c>
      <c r="J82" s="51">
        <f>'[1]All Calculations'!CY$159</f>
        <v>6</v>
      </c>
      <c r="K82" s="51">
        <f>'[1]All Calculations'!CY$160</f>
        <v>2</v>
      </c>
      <c r="L82" s="51">
        <f>'[1]All Calculations'!CY$162</f>
        <v>1</v>
      </c>
      <c r="M82" s="52">
        <f t="shared" si="4"/>
        <v>1.5037593984962405E-2</v>
      </c>
      <c r="N82" s="55"/>
      <c r="O82" s="56" t="str">
        <f>'[1]All Calculations'!DS$1</f>
        <v>Anticoagulation or antiplatelet use</v>
      </c>
      <c r="P82" s="50">
        <f>'[1]All Calculations'!DS$2</f>
        <v>42</v>
      </c>
      <c r="Q82" s="51">
        <f>'[1]All Calculations'!DS$159</f>
        <v>4</v>
      </c>
      <c r="R82" s="51">
        <f>'[1]All Calculations'!DS$160</f>
        <v>4</v>
      </c>
      <c r="S82" s="51">
        <f>'[1]All Calculations'!DS$162</f>
        <v>0</v>
      </c>
      <c r="T82" s="57">
        <f t="shared" si="5"/>
        <v>0</v>
      </c>
    </row>
    <row r="83" spans="1:20">
      <c r="A83" s="49" t="str">
        <f>'[1]All Calculations'!DH$1</f>
        <v>Stent thrombosis</v>
      </c>
      <c r="B83" s="50" t="str">
        <f>'[1]All Calculations'!DH$2</f>
        <v>37b</v>
      </c>
      <c r="C83" s="51">
        <f>'[1]All Calculations'!DH$159</f>
        <v>2</v>
      </c>
      <c r="D83" s="51">
        <f>'[1]All Calculations'!DH$160</f>
        <v>2</v>
      </c>
      <c r="E83" s="51">
        <f>'[1]All Calculations'!DH$162</f>
        <v>0</v>
      </c>
      <c r="F83" s="52">
        <f t="shared" si="3"/>
        <v>1.282051282051282E-2</v>
      </c>
      <c r="G83" s="53"/>
      <c r="H83" s="54" t="str">
        <f>'[1]All Calculations'!DE$1</f>
        <v>Abdominal aortic aneurysm</v>
      </c>
      <c r="I83" s="50">
        <f>'[1]All Calculations'!DE$2</f>
        <v>36</v>
      </c>
      <c r="J83" s="51">
        <f>'[1]All Calculations'!DE$159</f>
        <v>2</v>
      </c>
      <c r="K83" s="51">
        <f>'[1]All Calculations'!DE$160</f>
        <v>2</v>
      </c>
      <c r="L83" s="51">
        <f>'[1]All Calculations'!DE$162</f>
        <v>0</v>
      </c>
      <c r="M83" s="52">
        <f t="shared" si="4"/>
        <v>1.5037593984962405E-2</v>
      </c>
      <c r="N83" s="55"/>
      <c r="O83" s="56" t="str">
        <f>'[1]All Calculations'!DU$1</f>
        <v>PT or INR</v>
      </c>
      <c r="P83" s="50" t="str">
        <f>'[1]All Calculations'!DU$2</f>
        <v>42b</v>
      </c>
      <c r="Q83" s="51">
        <f>'[1]All Calculations'!DU$159</f>
        <v>1</v>
      </c>
      <c r="R83" s="51">
        <f>'[1]All Calculations'!DU$160</f>
        <v>1</v>
      </c>
      <c r="S83" s="51">
        <f>'[1]All Calculations'!DU$162</f>
        <v>0</v>
      </c>
      <c r="T83" s="57">
        <f t="shared" si="5"/>
        <v>0</v>
      </c>
    </row>
    <row r="84" spans="1:20">
      <c r="A84" s="49" t="str">
        <f>'[1]All Calculations'!BS$1</f>
        <v>Type of MI</v>
      </c>
      <c r="B84" s="50" t="str">
        <f>'[1]All Calculations'!BS$2</f>
        <v>16a</v>
      </c>
      <c r="C84" s="51">
        <f>'[1]All Calculations'!BS$159</f>
        <v>2</v>
      </c>
      <c r="D84" s="51">
        <f>'[1]All Calculations'!BS$160</f>
        <v>2</v>
      </c>
      <c r="E84" s="51">
        <f>'[1]All Calculations'!BS$162</f>
        <v>0</v>
      </c>
      <c r="F84" s="52">
        <f t="shared" si="3"/>
        <v>1.282051282051282E-2</v>
      </c>
      <c r="G84" s="53"/>
      <c r="H84" s="54" t="str">
        <f>'[1]All Calculations'!DH$1</f>
        <v>Stent thrombosis</v>
      </c>
      <c r="I84" s="50" t="str">
        <f>'[1]All Calculations'!DH$2</f>
        <v>37b</v>
      </c>
      <c r="J84" s="51">
        <f>'[1]All Calculations'!DH$159</f>
        <v>2</v>
      </c>
      <c r="K84" s="51">
        <f>'[1]All Calculations'!DH$160</f>
        <v>2</v>
      </c>
      <c r="L84" s="51">
        <f>'[1]All Calculations'!DH$162</f>
        <v>0</v>
      </c>
      <c r="M84" s="52">
        <f t="shared" si="4"/>
        <v>1.5037593984962405E-2</v>
      </c>
      <c r="N84" s="55"/>
      <c r="O84" s="56" t="str">
        <f>'[1]All Calculations'!DV$1</f>
        <v>Critical state</v>
      </c>
      <c r="P84" s="50">
        <f>'[1]All Calculations'!DV$2</f>
        <v>43</v>
      </c>
      <c r="Q84" s="51">
        <f>'[1]All Calculations'!DV$159</f>
        <v>10</v>
      </c>
      <c r="R84" s="51">
        <f>'[1]All Calculations'!DV$160</f>
        <v>10</v>
      </c>
      <c r="S84" s="51">
        <f>'[1]All Calculations'!DV$162</f>
        <v>0</v>
      </c>
      <c r="T84" s="57">
        <f t="shared" si="5"/>
        <v>0</v>
      </c>
    </row>
    <row r="85" spans="1:20">
      <c r="A85" s="49" t="str">
        <f>'[1]All Calculations'!BL$1</f>
        <v>Calcified aorta</v>
      </c>
      <c r="B85" s="50" t="str">
        <f>'[1]All Calculations'!BL$2</f>
        <v>13b</v>
      </c>
      <c r="C85" s="51">
        <f>'[1]All Calculations'!BL$159</f>
        <v>2</v>
      </c>
      <c r="D85" s="51">
        <f>'[1]All Calculations'!BL$160</f>
        <v>1</v>
      </c>
      <c r="E85" s="51">
        <f>'[1]All Calculations'!BL$162</f>
        <v>1</v>
      </c>
      <c r="F85" s="52">
        <f t="shared" si="3"/>
        <v>1.282051282051282E-2</v>
      </c>
      <c r="G85" s="53"/>
      <c r="H85" s="54" t="str">
        <f>'[1]All Calculations'!DJ$1</f>
        <v>Any family history variable</v>
      </c>
      <c r="I85" s="50">
        <f>'[1]All Calculations'!DJ$2</f>
        <v>38</v>
      </c>
      <c r="J85" s="51">
        <f>'[1]All Calculations'!DJ$159</f>
        <v>2</v>
      </c>
      <c r="K85" s="51">
        <f>'[1]All Calculations'!DJ$160</f>
        <v>2</v>
      </c>
      <c r="L85" s="51">
        <f>'[1]All Calculations'!DJ$162</f>
        <v>0</v>
      </c>
      <c r="M85" s="52">
        <f t="shared" si="4"/>
        <v>1.5037593984962405E-2</v>
      </c>
      <c r="N85" s="55"/>
      <c r="O85" s="56" t="str">
        <f>'[1]All Calculations'!DW$1</f>
        <v>Distaster, catastrophic state</v>
      </c>
      <c r="P85" s="50" t="str">
        <f>'[1]All Calculations'!DW$2</f>
        <v>43a</v>
      </c>
      <c r="Q85" s="51">
        <f>'[1]All Calculations'!DW$159</f>
        <v>4</v>
      </c>
      <c r="R85" s="51">
        <f>'[1]All Calculations'!DW$160</f>
        <v>4</v>
      </c>
      <c r="S85" s="51">
        <f>'[1]All Calculations'!DW$162</f>
        <v>0</v>
      </c>
      <c r="T85" s="57">
        <f t="shared" si="5"/>
        <v>0</v>
      </c>
    </row>
    <row r="86" spans="1:20">
      <c r="A86" s="49" t="str">
        <f>'[1]All Calculations'!AY$1</f>
        <v>Cachexia or malnutrition</v>
      </c>
      <c r="B86" s="50" t="str">
        <f>'[1]All Calculations'!AY$2</f>
        <v>03a</v>
      </c>
      <c r="C86" s="51">
        <f>'[1]All Calculations'!AY$159</f>
        <v>2</v>
      </c>
      <c r="D86" s="51">
        <f>'[1]All Calculations'!AY$160</f>
        <v>2</v>
      </c>
      <c r="E86" s="51">
        <f>'[1]All Calculations'!AY$162</f>
        <v>0</v>
      </c>
      <c r="F86" s="52">
        <f t="shared" si="3"/>
        <v>1.282051282051282E-2</v>
      </c>
      <c r="G86" s="53"/>
      <c r="H86" s="54" t="str">
        <f>'[1]All Calculations'!DO$1</f>
        <v>Other ECG abnormalities</v>
      </c>
      <c r="I86" s="50" t="str">
        <f>'[1]All Calculations'!DO$2</f>
        <v>39e</v>
      </c>
      <c r="J86" s="51">
        <f>'[1]All Calculations'!DO$159</f>
        <v>2</v>
      </c>
      <c r="K86" s="51">
        <f>'[1]All Calculations'!DO$160</f>
        <v>2</v>
      </c>
      <c r="L86" s="51">
        <f>'[1]All Calculations'!DO$162</f>
        <v>0</v>
      </c>
      <c r="M86" s="52">
        <f t="shared" si="4"/>
        <v>1.5037593984962405E-2</v>
      </c>
      <c r="N86" s="55"/>
      <c r="O86" s="56" t="str">
        <f>'[1]All Calculations'!DX$1</f>
        <v>Anemia (hemoglobin, hematocrit)</v>
      </c>
      <c r="P86" s="50">
        <f>'[1]All Calculations'!DX$2</f>
        <v>44</v>
      </c>
      <c r="Q86" s="51">
        <f>'[1]All Calculations'!DX$159</f>
        <v>4</v>
      </c>
      <c r="R86" s="51">
        <f>'[1]All Calculations'!DX$160</f>
        <v>4</v>
      </c>
      <c r="S86" s="51">
        <f>'[1]All Calculations'!DX$162</f>
        <v>0</v>
      </c>
      <c r="T86" s="57">
        <f t="shared" si="5"/>
        <v>0</v>
      </c>
    </row>
    <row r="87" spans="1:20">
      <c r="A87" s="49" t="str">
        <f>'[1]All Calculations'!EP$1</f>
        <v>Recent admissions</v>
      </c>
      <c r="B87" s="50">
        <f>'[1]All Calculations'!EP$2</f>
        <v>58</v>
      </c>
      <c r="C87" s="51">
        <f>'[1]All Calculations'!EP$159</f>
        <v>2</v>
      </c>
      <c r="D87" s="51">
        <f>'[1]All Calculations'!EP$160</f>
        <v>1</v>
      </c>
      <c r="E87" s="51">
        <f>'[1]All Calculations'!EP$162</f>
        <v>0</v>
      </c>
      <c r="F87" s="52">
        <f t="shared" si="3"/>
        <v>1.282051282051282E-2</v>
      </c>
      <c r="G87" s="53"/>
      <c r="H87" s="54" t="str">
        <f>'[1]All Calculations'!EF$1</f>
        <v>Steroid use</v>
      </c>
      <c r="I87" s="50">
        <f>'[1]All Calculations'!EF$2</f>
        <v>50</v>
      </c>
      <c r="J87" s="51">
        <f>'[1]All Calculations'!EF$159</f>
        <v>2</v>
      </c>
      <c r="K87" s="51">
        <f>'[1]All Calculations'!EF$160</f>
        <v>2</v>
      </c>
      <c r="L87" s="51">
        <f>'[1]All Calculations'!EF$162</f>
        <v>0</v>
      </c>
      <c r="M87" s="52">
        <f t="shared" si="4"/>
        <v>1.5037593984962405E-2</v>
      </c>
      <c r="N87" s="55"/>
      <c r="O87" s="56" t="str">
        <f>'[1]All Calculations'!DY$1</f>
        <v>Transfusion</v>
      </c>
      <c r="P87" s="50" t="str">
        <f>'[1]All Calculations'!DY$2</f>
        <v>44a</v>
      </c>
      <c r="Q87" s="51">
        <f>'[1]All Calculations'!DY$159</f>
        <v>1</v>
      </c>
      <c r="R87" s="51">
        <f>'[1]All Calculations'!DY$160</f>
        <v>1</v>
      </c>
      <c r="S87" s="51">
        <f>'[1]All Calculations'!DY$162</f>
        <v>0</v>
      </c>
      <c r="T87" s="57">
        <f t="shared" si="5"/>
        <v>0</v>
      </c>
    </row>
    <row r="88" spans="1:20">
      <c r="A88" s="49" t="str">
        <f>'[1]All Calculations'!EM$1</f>
        <v>Patient education level / literacy</v>
      </c>
      <c r="B88" s="50">
        <f>'[1]All Calculations'!EM$2</f>
        <v>55</v>
      </c>
      <c r="C88" s="51">
        <f>'[1]All Calculations'!EM$159</f>
        <v>2</v>
      </c>
      <c r="D88" s="51">
        <f>'[1]All Calculations'!EM$160</f>
        <v>2</v>
      </c>
      <c r="E88" s="51">
        <f>'[1]All Calculations'!EM$162</f>
        <v>0</v>
      </c>
      <c r="F88" s="52">
        <f t="shared" si="3"/>
        <v>1.282051282051282E-2</v>
      </c>
      <c r="G88" s="53"/>
      <c r="H88" s="54" t="str">
        <f>'[1]All Calculations'!EG$1</f>
        <v>Preoperative cardiac biomarkers</v>
      </c>
      <c r="I88" s="50">
        <f>'[1]All Calculations'!EG$2</f>
        <v>51</v>
      </c>
      <c r="J88" s="51">
        <f>'[1]All Calculations'!EG$159</f>
        <v>2</v>
      </c>
      <c r="K88" s="51">
        <f>'[1]All Calculations'!EG$160</f>
        <v>2</v>
      </c>
      <c r="L88" s="51">
        <f>'[1]All Calculations'!EG$162</f>
        <v>0</v>
      </c>
      <c r="M88" s="52">
        <f t="shared" si="4"/>
        <v>1.5037593984962405E-2</v>
      </c>
      <c r="N88" s="55"/>
      <c r="O88" s="56" t="str">
        <f>'[1]All Calculations'!DZ$1</f>
        <v>Refused blood products</v>
      </c>
      <c r="P88" s="50" t="str">
        <f>'[1]All Calculations'!DZ$2</f>
        <v>44b</v>
      </c>
      <c r="Q88" s="51">
        <f>'[1]All Calculations'!DZ$159</f>
        <v>3</v>
      </c>
      <c r="R88" s="51">
        <f>'[1]All Calculations'!DZ$160</f>
        <v>3</v>
      </c>
      <c r="S88" s="51">
        <f>'[1]All Calculations'!DZ$162</f>
        <v>0</v>
      </c>
      <c r="T88" s="57">
        <f t="shared" si="5"/>
        <v>0</v>
      </c>
    </row>
    <row r="89" spans="1:20">
      <c r="A89" s="49" t="str">
        <f>'[1]All Calculations'!EG$1</f>
        <v>Preoperative cardiac biomarkers</v>
      </c>
      <c r="B89" s="50">
        <f>'[1]All Calculations'!EG$2</f>
        <v>51</v>
      </c>
      <c r="C89" s="51">
        <f>'[1]All Calculations'!EG$159</f>
        <v>2</v>
      </c>
      <c r="D89" s="51">
        <f>'[1]All Calculations'!EG$160</f>
        <v>2</v>
      </c>
      <c r="E89" s="51">
        <f>'[1]All Calculations'!EG$162</f>
        <v>0</v>
      </c>
      <c r="F89" s="52">
        <f t="shared" si="3"/>
        <v>1.282051282051282E-2</v>
      </c>
      <c r="G89" s="53"/>
      <c r="H89" s="54" t="str">
        <f>'[1]All Calculations'!EM$1</f>
        <v>Patient education level / literacy</v>
      </c>
      <c r="I89" s="50">
        <f>'[1]All Calculations'!EM$2</f>
        <v>55</v>
      </c>
      <c r="J89" s="51">
        <f>'[1]All Calculations'!EM$159</f>
        <v>2</v>
      </c>
      <c r="K89" s="51">
        <f>'[1]All Calculations'!EM$160</f>
        <v>2</v>
      </c>
      <c r="L89" s="51">
        <f>'[1]All Calculations'!EM$162</f>
        <v>0</v>
      </c>
      <c r="M89" s="52">
        <f t="shared" si="4"/>
        <v>1.5037593984962405E-2</v>
      </c>
      <c r="N89" s="55"/>
      <c r="O89" s="56" t="str">
        <f>'[1]All Calculations'!EA$1</f>
        <v>Digoxin or digitalis use</v>
      </c>
      <c r="P89" s="50">
        <f>'[1]All Calculations'!EA$2</f>
        <v>45</v>
      </c>
      <c r="Q89" s="51">
        <f>'[1]All Calculations'!EA$159</f>
        <v>5</v>
      </c>
      <c r="R89" s="51">
        <f>'[1]All Calculations'!EA$160</f>
        <v>4</v>
      </c>
      <c r="S89" s="51">
        <f>'[1]All Calculations'!EA$162</f>
        <v>0</v>
      </c>
      <c r="T89" s="57">
        <f t="shared" si="5"/>
        <v>0</v>
      </c>
    </row>
    <row r="90" spans="1:20">
      <c r="A90" s="49" t="str">
        <f>'[1]All Calculations'!EF$1</f>
        <v>Steroid use</v>
      </c>
      <c r="B90" s="50">
        <f>'[1]All Calculations'!EF$2</f>
        <v>50</v>
      </c>
      <c r="C90" s="51">
        <f>'[1]All Calculations'!EF$159</f>
        <v>2</v>
      </c>
      <c r="D90" s="51">
        <f>'[1]All Calculations'!EF$160</f>
        <v>2</v>
      </c>
      <c r="E90" s="51">
        <f>'[1]All Calculations'!EF$162</f>
        <v>0</v>
      </c>
      <c r="F90" s="52">
        <f t="shared" si="3"/>
        <v>1.282051282051282E-2</v>
      </c>
      <c r="G90" s="53"/>
      <c r="H90" s="54" t="str">
        <f>'[1]All Calculations'!BL$1</f>
        <v>Calcified aorta</v>
      </c>
      <c r="I90" s="50" t="str">
        <f>'[1]All Calculations'!BL$2</f>
        <v>13b</v>
      </c>
      <c r="J90" s="51">
        <f>'[1]All Calculations'!BL$159</f>
        <v>2</v>
      </c>
      <c r="K90" s="51">
        <f>'[1]All Calculations'!BL$160</f>
        <v>1</v>
      </c>
      <c r="L90" s="51">
        <f>'[1]All Calculations'!BL$162</f>
        <v>1</v>
      </c>
      <c r="M90" s="52">
        <f t="shared" si="4"/>
        <v>7.5187969924812026E-3</v>
      </c>
      <c r="N90" s="55"/>
      <c r="O90" s="56" t="str">
        <f>'[1]All Calculations'!EB$1</f>
        <v>Preop intubation</v>
      </c>
      <c r="P90" s="50">
        <f>'[1]All Calculations'!EB$2</f>
        <v>46</v>
      </c>
      <c r="Q90" s="51">
        <f>'[1]All Calculations'!EB$159</f>
        <v>8</v>
      </c>
      <c r="R90" s="51">
        <f>'[1]All Calculations'!EB$160</f>
        <v>8</v>
      </c>
      <c r="S90" s="51">
        <f>'[1]All Calculations'!EB$162</f>
        <v>0</v>
      </c>
      <c r="T90" s="57">
        <f t="shared" si="5"/>
        <v>0</v>
      </c>
    </row>
    <row r="91" spans="1:20">
      <c r="A91" s="49" t="str">
        <f>'[1]All Calculations'!EE$1</f>
        <v>Heart rate</v>
      </c>
      <c r="B91" s="50">
        <f>'[1]All Calculations'!EE$2</f>
        <v>49</v>
      </c>
      <c r="C91" s="51">
        <f>'[1]All Calculations'!EE$159</f>
        <v>2</v>
      </c>
      <c r="D91" s="51">
        <f>'[1]All Calculations'!EE$160</f>
        <v>1</v>
      </c>
      <c r="E91" s="51">
        <f>'[1]All Calculations'!EE$162</f>
        <v>0</v>
      </c>
      <c r="F91" s="52">
        <f t="shared" si="3"/>
        <v>1.282051282051282E-2</v>
      </c>
      <c r="G91" s="53"/>
      <c r="H91" s="54" t="str">
        <f>'[1]All Calculations'!BY$1</f>
        <v>Killip classification</v>
      </c>
      <c r="I91" s="50" t="str">
        <f>'[1]All Calculations'!BY$2</f>
        <v>17c</v>
      </c>
      <c r="J91" s="51">
        <f>'[1]All Calculations'!BY$159</f>
        <v>1</v>
      </c>
      <c r="K91" s="51">
        <f>'[1]All Calculations'!BY$160</f>
        <v>1</v>
      </c>
      <c r="L91" s="51">
        <f>'[1]All Calculations'!BY$162</f>
        <v>0</v>
      </c>
      <c r="M91" s="52">
        <f t="shared" si="4"/>
        <v>7.5187969924812026E-3</v>
      </c>
      <c r="N91" s="55"/>
      <c r="O91" s="56" t="str">
        <f>'[1]All Calculations'!EC$1</f>
        <v>Concurrent procedure</v>
      </c>
      <c r="P91" s="50">
        <f>'[1]All Calculations'!EC$2</f>
        <v>47</v>
      </c>
      <c r="Q91" s="51">
        <f>'[1]All Calculations'!EC$159</f>
        <v>26</v>
      </c>
      <c r="R91" s="51">
        <f>'[1]All Calculations'!EC$160</f>
        <v>26</v>
      </c>
      <c r="S91" s="51">
        <f>'[1]All Calculations'!EC$162</f>
        <v>0</v>
      </c>
      <c r="T91" s="57">
        <f t="shared" si="5"/>
        <v>0</v>
      </c>
    </row>
    <row r="92" spans="1:20">
      <c r="A92" s="49" t="str">
        <f>'[1]All Calculations'!DJ$1</f>
        <v>Any family history variable</v>
      </c>
      <c r="B92" s="50">
        <f>'[1]All Calculations'!DJ$2</f>
        <v>38</v>
      </c>
      <c r="C92" s="51">
        <f>'[1]All Calculations'!DJ$159</f>
        <v>2</v>
      </c>
      <c r="D92" s="51">
        <f>'[1]All Calculations'!DJ$160</f>
        <v>2</v>
      </c>
      <c r="E92" s="51">
        <f>'[1]All Calculations'!DJ$162</f>
        <v>0</v>
      </c>
      <c r="F92" s="52">
        <f t="shared" si="3"/>
        <v>1.282051282051282E-2</v>
      </c>
      <c r="G92" s="53"/>
      <c r="H92" s="54" t="str">
        <f>'[1]All Calculations'!CJ$1</f>
        <v>Blood pressure</v>
      </c>
      <c r="I92" s="50" t="str">
        <f>'[1]All Calculations'!CJ$2</f>
        <v>21a</v>
      </c>
      <c r="J92" s="51">
        <f>'[1]All Calculations'!CJ$159</f>
        <v>1</v>
      </c>
      <c r="K92" s="51">
        <f>'[1]All Calculations'!CJ$160</f>
        <v>1</v>
      </c>
      <c r="L92" s="51">
        <f>'[1]All Calculations'!CJ$162</f>
        <v>0</v>
      </c>
      <c r="M92" s="52">
        <f t="shared" si="4"/>
        <v>7.5187969924812026E-3</v>
      </c>
      <c r="N92" s="55"/>
      <c r="O92" s="56" t="str">
        <f>'[1]All Calculations'!ED$1</f>
        <v>A published comorbidity index</v>
      </c>
      <c r="P92" s="50">
        <f>'[1]All Calculations'!ED$2</f>
        <v>48</v>
      </c>
      <c r="Q92" s="51">
        <f>'[1]All Calculations'!ED$159</f>
        <v>4</v>
      </c>
      <c r="R92" s="51">
        <f>'[1]All Calculations'!ED$160</f>
        <v>4</v>
      </c>
      <c r="S92" s="51">
        <f>'[1]All Calculations'!ED$162</f>
        <v>0</v>
      </c>
      <c r="T92" s="57">
        <f t="shared" si="5"/>
        <v>0</v>
      </c>
    </row>
    <row r="93" spans="1:20">
      <c r="A93" s="49" t="str">
        <f>'[1]All Calculations'!DE$1</f>
        <v>Abdominal aortic aneurysm</v>
      </c>
      <c r="B93" s="50">
        <f>'[1]All Calculations'!DE$2</f>
        <v>36</v>
      </c>
      <c r="C93" s="51">
        <f>'[1]All Calculations'!DE$159</f>
        <v>2</v>
      </c>
      <c r="D93" s="51">
        <f>'[1]All Calculations'!DE$160</f>
        <v>2</v>
      </c>
      <c r="E93" s="51">
        <f>'[1]All Calculations'!DE$162</f>
        <v>0</v>
      </c>
      <c r="F93" s="52">
        <f t="shared" si="3"/>
        <v>1.282051282051282E-2</v>
      </c>
      <c r="G93" s="53"/>
      <c r="H93" s="54" t="str">
        <f>'[1]All Calculations'!DA$1</f>
        <v>Center's case frequency</v>
      </c>
      <c r="I93" s="50" t="str">
        <f>'[1]All Calculations'!DA$2</f>
        <v>32b</v>
      </c>
      <c r="J93" s="51">
        <f>'[1]All Calculations'!DA$159</f>
        <v>1</v>
      </c>
      <c r="K93" s="51">
        <f>'[1]All Calculations'!DA$160</f>
        <v>1</v>
      </c>
      <c r="L93" s="51">
        <f>'[1]All Calculations'!DA$162</f>
        <v>0</v>
      </c>
      <c r="M93" s="52">
        <f t="shared" si="4"/>
        <v>7.5187969924812026E-3</v>
      </c>
      <c r="N93" s="55"/>
      <c r="O93" s="56" t="str">
        <f>'[1]All Calculations'!EE$1</f>
        <v>Heart rate</v>
      </c>
      <c r="P93" s="50">
        <f>'[1]All Calculations'!EE$2</f>
        <v>49</v>
      </c>
      <c r="Q93" s="51">
        <f>'[1]All Calculations'!EE$159</f>
        <v>2</v>
      </c>
      <c r="R93" s="51">
        <f>'[1]All Calculations'!EE$160</f>
        <v>1</v>
      </c>
      <c r="S93" s="51">
        <f>'[1]All Calculations'!EE$162</f>
        <v>0</v>
      </c>
      <c r="T93" s="57">
        <f t="shared" si="5"/>
        <v>0</v>
      </c>
    </row>
    <row r="94" spans="1:20">
      <c r="A94" s="49" t="str">
        <f>'[1]All Calculations'!DY$1</f>
        <v>Transfusion</v>
      </c>
      <c r="B94" s="50" t="str">
        <f>'[1]All Calculations'!DY$2</f>
        <v>44a</v>
      </c>
      <c r="C94" s="51">
        <f>'[1]All Calculations'!DY$159</f>
        <v>1</v>
      </c>
      <c r="D94" s="51">
        <f>'[1]All Calculations'!DY$160</f>
        <v>1</v>
      </c>
      <c r="E94" s="51">
        <f>'[1]All Calculations'!DY$162</f>
        <v>0</v>
      </c>
      <c r="F94" s="52">
        <f t="shared" si="3"/>
        <v>6.41025641025641E-3</v>
      </c>
      <c r="G94" s="53"/>
      <c r="H94" s="54" t="str">
        <f>'[1]All Calculations'!DN$1</f>
        <v>Antiarrhythmic agents</v>
      </c>
      <c r="I94" s="50" t="str">
        <f>'[1]All Calculations'!DN$2</f>
        <v>39d</v>
      </c>
      <c r="J94" s="51">
        <f>'[1]All Calculations'!DN$159</f>
        <v>1</v>
      </c>
      <c r="K94" s="51">
        <f>'[1]All Calculations'!DN$160</f>
        <v>1</v>
      </c>
      <c r="L94" s="51">
        <f>'[1]All Calculations'!DN$162</f>
        <v>0</v>
      </c>
      <c r="M94" s="52">
        <f t="shared" si="4"/>
        <v>7.5187969924812026E-3</v>
      </c>
      <c r="N94" s="55"/>
      <c r="O94" s="56" t="str">
        <f>'[1]All Calculations'!EF$1</f>
        <v>Steroid use</v>
      </c>
      <c r="P94" s="50">
        <f>'[1]All Calculations'!EF$2</f>
        <v>50</v>
      </c>
      <c r="Q94" s="51">
        <f>'[1]All Calculations'!EF$159</f>
        <v>2</v>
      </c>
      <c r="R94" s="51">
        <f>'[1]All Calculations'!EF$160</f>
        <v>2</v>
      </c>
      <c r="S94" s="51">
        <f>'[1]All Calculations'!EF$162</f>
        <v>0</v>
      </c>
      <c r="T94" s="57">
        <f t="shared" si="5"/>
        <v>0</v>
      </c>
    </row>
    <row r="95" spans="1:20">
      <c r="A95" s="49" t="str">
        <f>'[1]All Calculations'!DU$1</f>
        <v>PT or INR</v>
      </c>
      <c r="B95" s="50" t="str">
        <f>'[1]All Calculations'!DU$2</f>
        <v>42b</v>
      </c>
      <c r="C95" s="51">
        <f>'[1]All Calculations'!DU$159</f>
        <v>1</v>
      </c>
      <c r="D95" s="51">
        <f>'[1]All Calculations'!DU$160</f>
        <v>1</v>
      </c>
      <c r="E95" s="51">
        <f>'[1]All Calculations'!DU$162</f>
        <v>0</v>
      </c>
      <c r="F95" s="52">
        <f t="shared" si="3"/>
        <v>6.41025641025641E-3</v>
      </c>
      <c r="G95" s="53"/>
      <c r="H95" s="54" t="str">
        <f>'[1]All Calculations'!DT$1</f>
        <v>Preoperative thrombolysis</v>
      </c>
      <c r="I95" s="50" t="str">
        <f>'[1]All Calculations'!DT$2</f>
        <v>42a</v>
      </c>
      <c r="J95" s="51">
        <f>'[1]All Calculations'!DT$159</f>
        <v>2</v>
      </c>
      <c r="K95" s="51">
        <f>'[1]All Calculations'!DT$160</f>
        <v>1</v>
      </c>
      <c r="L95" s="51">
        <f>'[1]All Calculations'!DT$162</f>
        <v>1</v>
      </c>
      <c r="M95" s="52">
        <f t="shared" si="4"/>
        <v>7.5187969924812026E-3</v>
      </c>
      <c r="N95" s="55"/>
      <c r="O95" s="56" t="str">
        <f>'[1]All Calculations'!EG$1</f>
        <v>Preoperative cardiac biomarkers</v>
      </c>
      <c r="P95" s="50">
        <f>'[1]All Calculations'!EG$2</f>
        <v>51</v>
      </c>
      <c r="Q95" s="51">
        <f>'[1]All Calculations'!EG$159</f>
        <v>2</v>
      </c>
      <c r="R95" s="51">
        <f>'[1]All Calculations'!EG$160</f>
        <v>2</v>
      </c>
      <c r="S95" s="51">
        <f>'[1]All Calculations'!EG$162</f>
        <v>0</v>
      </c>
      <c r="T95" s="57">
        <f t="shared" si="5"/>
        <v>0</v>
      </c>
    </row>
    <row r="96" spans="1:20">
      <c r="A96" s="49" t="str">
        <f>'[1]All Calculations'!DN$1</f>
        <v>Antiarrhythmic agents</v>
      </c>
      <c r="B96" s="50" t="str">
        <f>'[1]All Calculations'!DN$2</f>
        <v>39d</v>
      </c>
      <c r="C96" s="51">
        <f>'[1]All Calculations'!DN$159</f>
        <v>1</v>
      </c>
      <c r="D96" s="51">
        <f>'[1]All Calculations'!DN$160</f>
        <v>1</v>
      </c>
      <c r="E96" s="51">
        <f>'[1]All Calculations'!DN$162</f>
        <v>0</v>
      </c>
      <c r="F96" s="52">
        <f t="shared" si="3"/>
        <v>6.41025641025641E-3</v>
      </c>
      <c r="G96" s="53"/>
      <c r="H96" s="54" t="str">
        <f>'[1]All Calculations'!DU$1</f>
        <v>PT or INR</v>
      </c>
      <c r="I96" s="50" t="str">
        <f>'[1]All Calculations'!DU$2</f>
        <v>42b</v>
      </c>
      <c r="J96" s="51">
        <f>'[1]All Calculations'!DU$159</f>
        <v>1</v>
      </c>
      <c r="K96" s="51">
        <f>'[1]All Calculations'!DU$160</f>
        <v>1</v>
      </c>
      <c r="L96" s="51">
        <f>'[1]All Calculations'!DU$162</f>
        <v>0</v>
      </c>
      <c r="M96" s="52">
        <f t="shared" si="4"/>
        <v>7.5187969924812026E-3</v>
      </c>
      <c r="N96" s="55"/>
      <c r="O96" s="56" t="str">
        <f>'[1]All Calculations'!EH$1</f>
        <v>Other preoperative labs</v>
      </c>
      <c r="P96" s="50" t="str">
        <f>'[1]All Calculations'!EH$2</f>
        <v>51a</v>
      </c>
      <c r="Q96" s="51">
        <f>'[1]All Calculations'!EH$159</f>
        <v>3</v>
      </c>
      <c r="R96" s="51">
        <f>'[1]All Calculations'!EH$160</f>
        <v>3</v>
      </c>
      <c r="S96" s="51">
        <f>'[1]All Calculations'!EH$162</f>
        <v>0</v>
      </c>
      <c r="T96" s="57">
        <f t="shared" si="5"/>
        <v>0</v>
      </c>
    </row>
    <row r="97" spans="1:20">
      <c r="A97" s="49" t="str">
        <f>'[1]All Calculations'!DA$1</f>
        <v>Center's case frequency</v>
      </c>
      <c r="B97" s="50" t="str">
        <f>'[1]All Calculations'!DA$2</f>
        <v>32b</v>
      </c>
      <c r="C97" s="51">
        <f>'[1]All Calculations'!DA$159</f>
        <v>1</v>
      </c>
      <c r="D97" s="51">
        <f>'[1]All Calculations'!DA$160</f>
        <v>1</v>
      </c>
      <c r="E97" s="51">
        <f>'[1]All Calculations'!DA$162</f>
        <v>0</v>
      </c>
      <c r="F97" s="52">
        <f t="shared" si="3"/>
        <v>6.41025641025641E-3</v>
      </c>
      <c r="G97" s="53"/>
      <c r="H97" s="54" t="str">
        <f>'[1]All Calculations'!DY$1</f>
        <v>Transfusion</v>
      </c>
      <c r="I97" s="50" t="str">
        <f>'[1]All Calculations'!DY$2</f>
        <v>44a</v>
      </c>
      <c r="J97" s="51">
        <f>'[1]All Calculations'!DY$159</f>
        <v>1</v>
      </c>
      <c r="K97" s="51">
        <f>'[1]All Calculations'!DY$160</f>
        <v>1</v>
      </c>
      <c r="L97" s="51">
        <f>'[1]All Calculations'!DY$162</f>
        <v>0</v>
      </c>
      <c r="M97" s="52">
        <f t="shared" si="4"/>
        <v>7.5187969924812026E-3</v>
      </c>
      <c r="N97" s="55"/>
      <c r="O97" s="56" t="str">
        <f>'[1]All Calculations'!EI$1</f>
        <v>Serum albumin</v>
      </c>
      <c r="P97" s="50" t="str">
        <f>'[1]All Calculations'!EI$2</f>
        <v>51b</v>
      </c>
      <c r="Q97" s="51">
        <f>'[1]All Calculations'!EI$159</f>
        <v>3</v>
      </c>
      <c r="R97" s="51">
        <f>'[1]All Calculations'!EI$160</f>
        <v>3</v>
      </c>
      <c r="S97" s="51">
        <f>'[1]All Calculations'!EI$162</f>
        <v>0</v>
      </c>
      <c r="T97" s="57">
        <f t="shared" si="5"/>
        <v>0</v>
      </c>
    </row>
    <row r="98" spans="1:20">
      <c r="A98" s="49" t="str">
        <f>'[1]All Calculations'!CJ$1</f>
        <v>Blood pressure</v>
      </c>
      <c r="B98" s="50" t="str">
        <f>'[1]All Calculations'!CJ$2</f>
        <v>21a</v>
      </c>
      <c r="C98" s="51">
        <f>'[1]All Calculations'!CJ$159</f>
        <v>1</v>
      </c>
      <c r="D98" s="51">
        <f>'[1]All Calculations'!CJ$160</f>
        <v>1</v>
      </c>
      <c r="E98" s="51">
        <f>'[1]All Calculations'!CJ$162</f>
        <v>0</v>
      </c>
      <c r="F98" s="52">
        <f t="shared" si="3"/>
        <v>6.41025641025641E-3</v>
      </c>
      <c r="G98" s="53"/>
      <c r="H98" s="54" t="str">
        <f>'[1]All Calculations'!EE$1</f>
        <v>Heart rate</v>
      </c>
      <c r="I98" s="50">
        <f>'[1]All Calculations'!EE$2</f>
        <v>49</v>
      </c>
      <c r="J98" s="51">
        <f>'[1]All Calculations'!EE$159</f>
        <v>2</v>
      </c>
      <c r="K98" s="51">
        <f>'[1]All Calculations'!EE$160</f>
        <v>1</v>
      </c>
      <c r="L98" s="51">
        <f>'[1]All Calculations'!EE$162</f>
        <v>0</v>
      </c>
      <c r="M98" s="52">
        <f t="shared" si="4"/>
        <v>7.5187969924812026E-3</v>
      </c>
      <c r="N98" s="55"/>
      <c r="O98" s="56" t="str">
        <f>'[1]All Calculations'!EJ$1</f>
        <v>Other preoperative comorbidities</v>
      </c>
      <c r="P98" s="50">
        <f>'[1]All Calculations'!EJ$2</f>
        <v>52</v>
      </c>
      <c r="Q98" s="51">
        <f>'[1]All Calculations'!EJ$159</f>
        <v>4</v>
      </c>
      <c r="R98" s="51">
        <f>'[1]All Calculations'!EJ$160</f>
        <v>4</v>
      </c>
      <c r="S98" s="51">
        <f>'[1]All Calculations'!EJ$162</f>
        <v>0</v>
      </c>
      <c r="T98" s="57">
        <f t="shared" si="5"/>
        <v>0</v>
      </c>
    </row>
    <row r="99" spans="1:20">
      <c r="A99" s="49" t="str">
        <f>'[1]All Calculations'!BY$1</f>
        <v>Killip classification</v>
      </c>
      <c r="B99" s="50" t="str">
        <f>'[1]All Calculations'!BY$2</f>
        <v>17c</v>
      </c>
      <c r="C99" s="51">
        <f>'[1]All Calculations'!BY$159</f>
        <v>1</v>
      </c>
      <c r="D99" s="51">
        <f>'[1]All Calculations'!BY$160</f>
        <v>1</v>
      </c>
      <c r="E99" s="51">
        <f>'[1]All Calculations'!BY$162</f>
        <v>0</v>
      </c>
      <c r="F99" s="52">
        <f t="shared" si="3"/>
        <v>6.41025641025641E-3</v>
      </c>
      <c r="G99" s="53"/>
      <c r="H99" s="54" t="str">
        <f>'[1]All Calculations'!EK$1</f>
        <v>ACE inhibitor use</v>
      </c>
      <c r="I99" s="50">
        <f>'[1]All Calculations'!EK$2</f>
        <v>53</v>
      </c>
      <c r="J99" s="51">
        <f>'[1]All Calculations'!EK$159</f>
        <v>1</v>
      </c>
      <c r="K99" s="51">
        <f>'[1]All Calculations'!EK$160</f>
        <v>1</v>
      </c>
      <c r="L99" s="51">
        <f>'[1]All Calculations'!EK$162</f>
        <v>0</v>
      </c>
      <c r="M99" s="52">
        <f t="shared" si="4"/>
        <v>7.5187969924812026E-3</v>
      </c>
      <c r="N99" s="55"/>
      <c r="O99" s="56" t="str">
        <f>'[1]All Calculations'!EK$1</f>
        <v>ACE inhibitor use</v>
      </c>
      <c r="P99" s="50">
        <f>'[1]All Calculations'!EK$2</f>
        <v>53</v>
      </c>
      <c r="Q99" s="51">
        <f>'[1]All Calculations'!EK$159</f>
        <v>1</v>
      </c>
      <c r="R99" s="51">
        <f>'[1]All Calculations'!EK$160</f>
        <v>1</v>
      </c>
      <c r="S99" s="51">
        <f>'[1]All Calculations'!EK$162</f>
        <v>0</v>
      </c>
      <c r="T99" s="57">
        <f t="shared" si="5"/>
        <v>0</v>
      </c>
    </row>
    <row r="100" spans="1:20">
      <c r="A100" s="49" t="str">
        <f>'[1]All Calculations'!ES$1</f>
        <v>Acute mental status changes</v>
      </c>
      <c r="B100" s="50">
        <f>'[1]All Calculations'!ES$2</f>
        <v>61</v>
      </c>
      <c r="C100" s="51">
        <f>'[1]All Calculations'!ES$159</f>
        <v>1</v>
      </c>
      <c r="D100" s="51">
        <f>'[1]All Calculations'!ES$160</f>
        <v>1</v>
      </c>
      <c r="E100" s="51">
        <f>'[1]All Calculations'!ES$162</f>
        <v>0</v>
      </c>
      <c r="F100" s="52">
        <f t="shared" si="3"/>
        <v>6.41025641025641E-3</v>
      </c>
      <c r="G100" s="53"/>
      <c r="H100" s="54" t="str">
        <f>'[1]All Calculations'!EN$1</f>
        <v>ASA Classification</v>
      </c>
      <c r="I100" s="50">
        <f>'[1]All Calculations'!EN$2</f>
        <v>56</v>
      </c>
      <c r="J100" s="51">
        <f>'[1]All Calculations'!EN$159</f>
        <v>1</v>
      </c>
      <c r="K100" s="51">
        <f>'[1]All Calculations'!EN$160</f>
        <v>1</v>
      </c>
      <c r="L100" s="51">
        <f>'[1]All Calculations'!EN$162</f>
        <v>0</v>
      </c>
      <c r="M100" s="52">
        <f t="shared" si="4"/>
        <v>7.5187969924812026E-3</v>
      </c>
      <c r="N100" s="55"/>
      <c r="O100" s="56" t="str">
        <f>'[1]All Calculations'!EL$1</f>
        <v>Functional state</v>
      </c>
      <c r="P100" s="50">
        <f>'[1]All Calculations'!EL$2</f>
        <v>54</v>
      </c>
      <c r="Q100" s="51">
        <f>'[1]All Calculations'!EL$159</f>
        <v>1</v>
      </c>
      <c r="R100" s="51">
        <f>'[1]All Calculations'!EL$160</f>
        <v>0</v>
      </c>
      <c r="S100" s="51">
        <f>'[1]All Calculations'!EL$162</f>
        <v>0</v>
      </c>
      <c r="T100" s="57">
        <f t="shared" si="5"/>
        <v>0</v>
      </c>
    </row>
    <row r="101" spans="1:20">
      <c r="A101" s="49" t="str">
        <f>'[1]All Calculations'!ER$1</f>
        <v>Time from admission to procedure</v>
      </c>
      <c r="B101" s="50">
        <f>'[1]All Calculations'!ER$2</f>
        <v>60</v>
      </c>
      <c r="C101" s="51">
        <f>'[1]All Calculations'!ER$159</f>
        <v>1</v>
      </c>
      <c r="D101" s="51">
        <f>'[1]All Calculations'!ER$160</f>
        <v>1</v>
      </c>
      <c r="E101" s="51">
        <f>'[1]All Calculations'!ER$162</f>
        <v>0</v>
      </c>
      <c r="F101" s="52">
        <f t="shared" si="3"/>
        <v>6.41025641025641E-3</v>
      </c>
      <c r="G101" s="53"/>
      <c r="H101" s="54" t="str">
        <f>'[1]All Calculations'!EO$1</f>
        <v>Insurance type or status</v>
      </c>
      <c r="I101" s="50">
        <f>'[1]All Calculations'!EO$2</f>
        <v>57</v>
      </c>
      <c r="J101" s="51">
        <f>'[1]All Calculations'!EO$159</f>
        <v>1</v>
      </c>
      <c r="K101" s="51">
        <f>'[1]All Calculations'!EO$160</f>
        <v>1</v>
      </c>
      <c r="L101" s="51">
        <f>'[1]All Calculations'!EO$162</f>
        <v>0</v>
      </c>
      <c r="M101" s="52">
        <f t="shared" si="4"/>
        <v>7.5187969924812026E-3</v>
      </c>
      <c r="N101" s="55"/>
      <c r="O101" s="56" t="str">
        <f>'[1]All Calculations'!EM$1</f>
        <v>Patient education level / literacy</v>
      </c>
      <c r="P101" s="50">
        <f>'[1]All Calculations'!EM$2</f>
        <v>55</v>
      </c>
      <c r="Q101" s="51">
        <f>'[1]All Calculations'!EM$159</f>
        <v>2</v>
      </c>
      <c r="R101" s="51">
        <f>'[1]All Calculations'!EM$160</f>
        <v>2</v>
      </c>
      <c r="S101" s="51">
        <f>'[1]All Calculations'!EM$162</f>
        <v>0</v>
      </c>
      <c r="T101" s="57">
        <f t="shared" si="5"/>
        <v>0</v>
      </c>
    </row>
    <row r="102" spans="1:20">
      <c r="A102" s="49" t="str">
        <f>'[1]All Calculations'!EQ$1</f>
        <v>Left ventricular hypertrophy</v>
      </c>
      <c r="B102" s="50">
        <f>'[1]All Calculations'!EQ$2</f>
        <v>59</v>
      </c>
      <c r="C102" s="51">
        <f>'[1]All Calculations'!EQ$159</f>
        <v>1</v>
      </c>
      <c r="D102" s="51">
        <f>'[1]All Calculations'!EQ$160</f>
        <v>0</v>
      </c>
      <c r="E102" s="51">
        <f>'[1]All Calculations'!EQ$162</f>
        <v>1</v>
      </c>
      <c r="F102" s="52">
        <f t="shared" si="3"/>
        <v>6.41025641025641E-3</v>
      </c>
      <c r="G102" s="53"/>
      <c r="H102" s="54" t="str">
        <f>'[1]All Calculations'!EP$1</f>
        <v>Recent admissions</v>
      </c>
      <c r="I102" s="50">
        <f>'[1]All Calculations'!EP$2</f>
        <v>58</v>
      </c>
      <c r="J102" s="51">
        <f>'[1]All Calculations'!EP$159</f>
        <v>2</v>
      </c>
      <c r="K102" s="51">
        <f>'[1]All Calculations'!EP$160</f>
        <v>1</v>
      </c>
      <c r="L102" s="51">
        <f>'[1]All Calculations'!EP$162</f>
        <v>0</v>
      </c>
      <c r="M102" s="52">
        <f t="shared" si="4"/>
        <v>7.5187969924812026E-3</v>
      </c>
      <c r="N102" s="55"/>
      <c r="O102" s="56" t="str">
        <f>'[1]All Calculations'!EN$1</f>
        <v>ASA Classification</v>
      </c>
      <c r="P102" s="50">
        <f>'[1]All Calculations'!EN$2</f>
        <v>56</v>
      </c>
      <c r="Q102" s="51">
        <f>'[1]All Calculations'!EN$159</f>
        <v>1</v>
      </c>
      <c r="R102" s="51">
        <f>'[1]All Calculations'!EN$160</f>
        <v>1</v>
      </c>
      <c r="S102" s="51">
        <f>'[1]All Calculations'!EN$162</f>
        <v>0</v>
      </c>
      <c r="T102" s="57">
        <f t="shared" si="5"/>
        <v>0</v>
      </c>
    </row>
    <row r="103" spans="1:20">
      <c r="A103" s="49" t="str">
        <f>'[1]All Calculations'!EO$1</f>
        <v>Insurance type or status</v>
      </c>
      <c r="B103" s="50">
        <f>'[1]All Calculations'!EO$2</f>
        <v>57</v>
      </c>
      <c r="C103" s="51">
        <f>'[1]All Calculations'!EO$159</f>
        <v>1</v>
      </c>
      <c r="D103" s="51">
        <f>'[1]All Calculations'!EO$160</f>
        <v>1</v>
      </c>
      <c r="E103" s="51">
        <f>'[1]All Calculations'!EO$162</f>
        <v>0</v>
      </c>
      <c r="F103" s="52">
        <f t="shared" si="3"/>
        <v>6.41025641025641E-3</v>
      </c>
      <c r="G103" s="53"/>
      <c r="H103" s="54" t="str">
        <f>'[1]All Calculations'!ER$1</f>
        <v>Time from admission to procedure</v>
      </c>
      <c r="I103" s="50">
        <f>'[1]All Calculations'!ER$2</f>
        <v>60</v>
      </c>
      <c r="J103" s="51">
        <f>'[1]All Calculations'!ER$159</f>
        <v>1</v>
      </c>
      <c r="K103" s="51">
        <f>'[1]All Calculations'!ER$160</f>
        <v>1</v>
      </c>
      <c r="L103" s="51">
        <f>'[1]All Calculations'!ER$162</f>
        <v>0</v>
      </c>
      <c r="M103" s="52">
        <f t="shared" si="4"/>
        <v>7.5187969924812026E-3</v>
      </c>
      <c r="N103" s="55"/>
      <c r="O103" s="56" t="str">
        <f>'[1]All Calculations'!EO$1</f>
        <v>Insurance type or status</v>
      </c>
      <c r="P103" s="50">
        <f>'[1]All Calculations'!EO$2</f>
        <v>57</v>
      </c>
      <c r="Q103" s="51">
        <f>'[1]All Calculations'!EO$159</f>
        <v>1</v>
      </c>
      <c r="R103" s="51">
        <f>'[1]All Calculations'!EO$160</f>
        <v>1</v>
      </c>
      <c r="S103" s="51">
        <f>'[1]All Calculations'!EO$162</f>
        <v>0</v>
      </c>
      <c r="T103" s="57">
        <f t="shared" si="5"/>
        <v>0</v>
      </c>
    </row>
    <row r="104" spans="1:20">
      <c r="A104" s="49" t="str">
        <f>'[1]All Calculations'!EN$1</f>
        <v>ASA Classification</v>
      </c>
      <c r="B104" s="50">
        <f>'[1]All Calculations'!EN$2</f>
        <v>56</v>
      </c>
      <c r="C104" s="51">
        <f>'[1]All Calculations'!EN$159</f>
        <v>1</v>
      </c>
      <c r="D104" s="51">
        <f>'[1]All Calculations'!EN$160</f>
        <v>1</v>
      </c>
      <c r="E104" s="51">
        <f>'[1]All Calculations'!EN$162</f>
        <v>0</v>
      </c>
      <c r="F104" s="52">
        <f t="shared" si="3"/>
        <v>6.41025641025641E-3</v>
      </c>
      <c r="G104" s="53"/>
      <c r="H104" s="54" t="str">
        <f>'[1]All Calculations'!ES$1</f>
        <v>Acute mental status changes</v>
      </c>
      <c r="I104" s="50">
        <f>'[1]All Calculations'!ES$2</f>
        <v>61</v>
      </c>
      <c r="J104" s="51">
        <f>'[1]All Calculations'!ES$159</f>
        <v>1</v>
      </c>
      <c r="K104" s="51">
        <f>'[1]All Calculations'!ES$160</f>
        <v>1</v>
      </c>
      <c r="L104" s="51">
        <f>'[1]All Calculations'!ES$162</f>
        <v>0</v>
      </c>
      <c r="M104" s="52">
        <f t="shared" si="4"/>
        <v>7.5187969924812026E-3</v>
      </c>
      <c r="N104" s="55"/>
      <c r="O104" s="56" t="str">
        <f>'[1]All Calculations'!EP$1</f>
        <v>Recent admissions</v>
      </c>
      <c r="P104" s="50">
        <f>'[1]All Calculations'!EP$2</f>
        <v>58</v>
      </c>
      <c r="Q104" s="51">
        <f>'[1]All Calculations'!EP$159</f>
        <v>2</v>
      </c>
      <c r="R104" s="51">
        <f>'[1]All Calculations'!EP$160</f>
        <v>1</v>
      </c>
      <c r="S104" s="51">
        <f>'[1]All Calculations'!EP$162</f>
        <v>0</v>
      </c>
      <c r="T104" s="57">
        <f t="shared" si="5"/>
        <v>0</v>
      </c>
    </row>
    <row r="105" spans="1:20">
      <c r="A105" s="49" t="str">
        <f>'[1]All Calculations'!EL$1</f>
        <v>Functional state</v>
      </c>
      <c r="B105" s="50">
        <f>'[1]All Calculations'!EL$2</f>
        <v>54</v>
      </c>
      <c r="C105" s="51">
        <f>'[1]All Calculations'!EL$159</f>
        <v>1</v>
      </c>
      <c r="D105" s="51">
        <f>'[1]All Calculations'!EL$160</f>
        <v>0</v>
      </c>
      <c r="E105" s="51">
        <f>'[1]All Calculations'!EL$162</f>
        <v>0</v>
      </c>
      <c r="F105" s="52">
        <f t="shared" si="3"/>
        <v>6.41025641025641E-3</v>
      </c>
      <c r="G105" s="53"/>
      <c r="H105" s="54" t="str">
        <f>'[1]All Calculations'!EL$1</f>
        <v>Functional state</v>
      </c>
      <c r="I105" s="50">
        <f>'[1]All Calculations'!EL$2</f>
        <v>54</v>
      </c>
      <c r="J105" s="51">
        <f>'[1]All Calculations'!EL$159</f>
        <v>1</v>
      </c>
      <c r="K105" s="51">
        <f>'[1]All Calculations'!EL$160</f>
        <v>0</v>
      </c>
      <c r="L105" s="51">
        <f>'[1]All Calculations'!EL$162</f>
        <v>0</v>
      </c>
      <c r="M105" s="52">
        <f t="shared" si="4"/>
        <v>0</v>
      </c>
      <c r="N105" s="55"/>
      <c r="O105" s="56" t="str">
        <f>'[1]All Calculations'!ER$1</f>
        <v>Time from admission to procedure</v>
      </c>
      <c r="P105" s="50">
        <f>'[1]All Calculations'!ER$2</f>
        <v>60</v>
      </c>
      <c r="Q105" s="51">
        <f>'[1]All Calculations'!ER$159</f>
        <v>1</v>
      </c>
      <c r="R105" s="51">
        <f>'[1]All Calculations'!ER$160</f>
        <v>1</v>
      </c>
      <c r="S105" s="51">
        <f>'[1]All Calculations'!ER$162</f>
        <v>0</v>
      </c>
      <c r="T105" s="57">
        <f t="shared" si="5"/>
        <v>0</v>
      </c>
    </row>
    <row r="106" spans="1:20" ht="17" thickBot="1">
      <c r="A106" s="160" t="str">
        <f>'[1]All Calculations'!EK$1</f>
        <v>ACE inhibitor use</v>
      </c>
      <c r="B106" s="161">
        <f>'[1]All Calculations'!EK$2</f>
        <v>53</v>
      </c>
      <c r="C106" s="113">
        <f>'[1]All Calculations'!EK$159</f>
        <v>1</v>
      </c>
      <c r="D106" s="113">
        <f>'[1]All Calculations'!EK$160</f>
        <v>1</v>
      </c>
      <c r="E106" s="113">
        <f>'[1]All Calculations'!EK$162</f>
        <v>0</v>
      </c>
      <c r="F106" s="162">
        <f t="shared" si="3"/>
        <v>6.41025641025641E-3</v>
      </c>
      <c r="G106" s="163"/>
      <c r="H106" s="164" t="str">
        <f>'[1]All Calculations'!EQ$1</f>
        <v>Left ventricular hypertrophy</v>
      </c>
      <c r="I106" s="161">
        <f>'[1]All Calculations'!EQ$2</f>
        <v>59</v>
      </c>
      <c r="J106" s="113">
        <f>'[1]All Calculations'!EQ$159</f>
        <v>1</v>
      </c>
      <c r="K106" s="113">
        <f>'[1]All Calculations'!EQ$160</f>
        <v>0</v>
      </c>
      <c r="L106" s="113">
        <f>'[1]All Calculations'!EQ$162</f>
        <v>1</v>
      </c>
      <c r="M106" s="165">
        <f t="shared" si="4"/>
        <v>0</v>
      </c>
      <c r="N106" s="166"/>
      <c r="O106" s="112" t="str">
        <f>'[1]All Calculations'!ES$1</f>
        <v>Acute mental status changes</v>
      </c>
      <c r="P106" s="161">
        <f>'[1]All Calculations'!ES$2</f>
        <v>61</v>
      </c>
      <c r="Q106" s="113">
        <f>'[1]All Calculations'!ES$159</f>
        <v>1</v>
      </c>
      <c r="R106" s="113">
        <f>'[1]All Calculations'!ES$160</f>
        <v>1</v>
      </c>
      <c r="S106" s="113">
        <f>'[1]All Calculations'!ES$162</f>
        <v>0</v>
      </c>
      <c r="T106" s="114">
        <f t="shared" si="5"/>
        <v>0</v>
      </c>
    </row>
    <row r="107" spans="1:20">
      <c r="A107" s="4" t="s">
        <v>37</v>
      </c>
      <c r="C107" s="4">
        <f>COUNTIFS(C5:C106,"&gt;0",A5:A106,"&lt;&gt;Comb.*")</f>
        <v>92</v>
      </c>
      <c r="H107" s="4" t="s">
        <v>37</v>
      </c>
      <c r="J107" s="4">
        <f>COUNTIFS(J4:J106,"&gt;0",H4:H106,"&lt;&gt;Comb.*")</f>
        <v>92</v>
      </c>
      <c r="K107" s="4">
        <f>COUNTIFS(K5:K106,"&gt;0",H5:H106,"&lt;&gt;Comb.*")</f>
        <v>90</v>
      </c>
      <c r="O107" s="4" t="s">
        <v>37</v>
      </c>
      <c r="Q107" s="4">
        <f>COUNTIFS(Q4:Q106,"&gt;0",O4:O106,"&lt;&gt;Comb.*")</f>
        <v>92</v>
      </c>
      <c r="S107" s="4">
        <f>COUNTIFS(S5:S106,"&gt;0",O5:O106,"&lt;&gt;Comb.*")</f>
        <v>42</v>
      </c>
    </row>
    <row r="164" spans="1:153" s="5" customFormat="1">
      <c r="A164" s="4"/>
      <c r="B164" s="139"/>
      <c r="C164" s="4"/>
      <c r="D164" s="4"/>
      <c r="E164" s="4"/>
      <c r="F164" s="4"/>
      <c r="G164" s="4"/>
      <c r="H164" s="4"/>
      <c r="I164" s="139"/>
      <c r="J164" s="4"/>
      <c r="K164" s="4"/>
      <c r="L164" s="4"/>
      <c r="M164" s="4"/>
      <c r="N164" s="4"/>
      <c r="O164" s="4"/>
      <c r="P164" s="139"/>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row>
    <row r="165" spans="1:153" s="5" customFormat="1">
      <c r="A165" s="4"/>
      <c r="B165" s="139"/>
      <c r="C165" s="4"/>
      <c r="D165" s="4"/>
      <c r="E165" s="4"/>
      <c r="F165" s="4"/>
      <c r="G165" s="4"/>
      <c r="H165" s="4"/>
      <c r="I165" s="139"/>
      <c r="J165" s="4"/>
      <c r="K165" s="4"/>
      <c r="L165" s="4"/>
      <c r="M165" s="4"/>
      <c r="N165" s="4"/>
      <c r="O165" s="4"/>
      <c r="P165" s="139"/>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row>
    <row r="166" spans="1:153" s="5" customFormat="1">
      <c r="A166" s="4"/>
      <c r="B166" s="139"/>
      <c r="C166" s="4"/>
      <c r="D166" s="4"/>
      <c r="E166" s="4"/>
      <c r="F166" s="4"/>
      <c r="G166" s="4"/>
      <c r="H166" s="4"/>
      <c r="I166" s="139"/>
      <c r="J166" s="4"/>
      <c r="K166" s="4"/>
      <c r="L166" s="4"/>
      <c r="M166" s="4"/>
      <c r="N166" s="4"/>
      <c r="O166" s="4"/>
      <c r="P166" s="139"/>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row>
    <row r="167" spans="1:153" s="5" customFormat="1">
      <c r="A167" s="4"/>
      <c r="B167" s="139"/>
      <c r="C167" s="4"/>
      <c r="D167" s="4"/>
      <c r="E167" s="4"/>
      <c r="F167" s="4"/>
      <c r="G167" s="4"/>
      <c r="H167" s="4"/>
      <c r="I167" s="139"/>
      <c r="J167" s="4"/>
      <c r="K167" s="4"/>
      <c r="L167" s="4"/>
      <c r="M167" s="4"/>
      <c r="N167" s="4"/>
      <c r="O167" s="4"/>
      <c r="P167" s="139"/>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row>
    <row r="168" spans="1:153" s="5" customFormat="1">
      <c r="A168" s="4"/>
      <c r="B168" s="139"/>
      <c r="C168" s="4"/>
      <c r="D168" s="4"/>
      <c r="E168" s="4"/>
      <c r="F168" s="4"/>
      <c r="G168" s="4"/>
      <c r="H168" s="4"/>
      <c r="I168" s="139"/>
      <c r="J168" s="4"/>
      <c r="K168" s="4"/>
      <c r="L168" s="4"/>
      <c r="M168" s="4"/>
      <c r="N168" s="4"/>
      <c r="O168" s="4"/>
      <c r="P168" s="139"/>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row>
    <row r="169" spans="1:153" s="5" customFormat="1">
      <c r="A169" s="4"/>
      <c r="B169" s="139"/>
      <c r="C169" s="4"/>
      <c r="D169" s="4"/>
      <c r="E169" s="4"/>
      <c r="F169" s="4"/>
      <c r="G169" s="4"/>
      <c r="H169" s="4"/>
      <c r="I169" s="139"/>
      <c r="J169" s="4"/>
      <c r="K169" s="4"/>
      <c r="L169" s="4"/>
      <c r="M169" s="4"/>
      <c r="N169" s="4"/>
      <c r="O169" s="4"/>
      <c r="P169" s="139"/>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row>
    <row r="170" spans="1:153" s="5" customFormat="1">
      <c r="A170" s="4"/>
      <c r="B170" s="139"/>
      <c r="C170" s="4"/>
      <c r="D170" s="4"/>
      <c r="E170" s="4"/>
      <c r="F170" s="4"/>
      <c r="G170" s="4"/>
      <c r="H170" s="4"/>
      <c r="I170" s="139"/>
      <c r="J170" s="4"/>
      <c r="K170" s="4"/>
      <c r="L170" s="4"/>
      <c r="M170" s="4"/>
      <c r="N170" s="4"/>
      <c r="O170" s="4"/>
      <c r="P170" s="139"/>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row>
    <row r="171" spans="1:153" s="5" customFormat="1">
      <c r="A171" s="4"/>
      <c r="B171" s="139"/>
      <c r="C171" s="4"/>
      <c r="D171" s="4"/>
      <c r="E171" s="4"/>
      <c r="F171" s="4"/>
      <c r="G171" s="4"/>
      <c r="H171" s="4"/>
      <c r="I171" s="139"/>
      <c r="J171" s="4"/>
      <c r="K171" s="4"/>
      <c r="L171" s="4"/>
      <c r="M171" s="4"/>
      <c r="N171" s="4"/>
      <c r="O171" s="4"/>
      <c r="P171" s="139"/>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row>
    <row r="172" spans="1:153" s="5" customFormat="1">
      <c r="A172" s="4"/>
      <c r="B172" s="139"/>
      <c r="C172" s="4"/>
      <c r="D172" s="4"/>
      <c r="E172" s="4"/>
      <c r="F172" s="4"/>
      <c r="G172" s="4"/>
      <c r="H172" s="4"/>
      <c r="I172" s="139"/>
      <c r="J172" s="4"/>
      <c r="K172" s="4"/>
      <c r="L172" s="4"/>
      <c r="M172" s="4"/>
      <c r="N172" s="4"/>
      <c r="O172" s="4"/>
      <c r="P172" s="139"/>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row>
    <row r="173" spans="1:153" s="5" customFormat="1">
      <c r="A173" s="4"/>
      <c r="B173" s="139"/>
      <c r="C173" s="4"/>
      <c r="D173" s="4"/>
      <c r="E173" s="4"/>
      <c r="F173" s="4"/>
      <c r="G173" s="4"/>
      <c r="H173" s="4"/>
      <c r="I173" s="139"/>
      <c r="J173" s="4"/>
      <c r="K173" s="4"/>
      <c r="L173" s="4"/>
      <c r="M173" s="4"/>
      <c r="N173" s="4"/>
      <c r="O173" s="4"/>
      <c r="P173" s="139"/>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row>
    <row r="174" spans="1:153" s="5" customFormat="1">
      <c r="A174" s="4"/>
      <c r="B174" s="139"/>
      <c r="C174" s="4"/>
      <c r="D174" s="4"/>
      <c r="E174" s="4"/>
      <c r="F174" s="4"/>
      <c r="G174" s="4"/>
      <c r="H174" s="4"/>
      <c r="I174" s="139"/>
      <c r="J174" s="4"/>
      <c r="K174" s="4"/>
      <c r="L174" s="4"/>
      <c r="M174" s="4"/>
      <c r="N174" s="4"/>
      <c r="O174" s="4"/>
      <c r="P174" s="139"/>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row>
    <row r="175" spans="1:153" s="5" customFormat="1">
      <c r="A175" s="4"/>
      <c r="B175" s="139"/>
      <c r="C175" s="4"/>
      <c r="D175" s="4"/>
      <c r="E175" s="4"/>
      <c r="F175" s="4"/>
      <c r="G175" s="4"/>
      <c r="H175" s="4"/>
      <c r="I175" s="139"/>
      <c r="J175" s="4"/>
      <c r="K175" s="4"/>
      <c r="L175" s="4"/>
      <c r="M175" s="4"/>
      <c r="N175" s="4"/>
      <c r="O175" s="4"/>
      <c r="P175" s="139"/>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row>
    <row r="176" spans="1:153" s="5" customFormat="1">
      <c r="A176" s="4"/>
      <c r="B176" s="139"/>
      <c r="C176" s="4"/>
      <c r="D176" s="4"/>
      <c r="E176" s="4"/>
      <c r="F176" s="4"/>
      <c r="G176" s="4"/>
      <c r="H176" s="4"/>
      <c r="I176" s="139"/>
      <c r="J176" s="4"/>
      <c r="K176" s="4"/>
      <c r="L176" s="4"/>
      <c r="M176" s="4"/>
      <c r="N176" s="4"/>
      <c r="O176" s="4"/>
      <c r="P176" s="139"/>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row>
    <row r="177" spans="1:153" s="5" customFormat="1">
      <c r="A177" s="4"/>
      <c r="B177" s="139"/>
      <c r="C177" s="4"/>
      <c r="D177" s="4"/>
      <c r="E177" s="4"/>
      <c r="F177" s="4"/>
      <c r="G177" s="4"/>
      <c r="H177" s="4"/>
      <c r="I177" s="139"/>
      <c r="J177" s="4"/>
      <c r="K177" s="4"/>
      <c r="L177" s="4"/>
      <c r="M177" s="4"/>
      <c r="N177" s="4"/>
      <c r="O177" s="4"/>
      <c r="P177" s="139"/>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row>
    <row r="178" spans="1:153" s="5" customFormat="1">
      <c r="A178" s="4"/>
      <c r="B178" s="139"/>
      <c r="C178" s="4"/>
      <c r="D178" s="4"/>
      <c r="E178" s="4"/>
      <c r="F178" s="4"/>
      <c r="G178" s="4"/>
      <c r="H178" s="4"/>
      <c r="I178" s="139"/>
      <c r="J178" s="4"/>
      <c r="K178" s="4"/>
      <c r="L178" s="4"/>
      <c r="M178" s="4"/>
      <c r="N178" s="4"/>
      <c r="O178" s="4"/>
      <c r="P178" s="139"/>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row>
    <row r="179" spans="1:153" s="5" customFormat="1">
      <c r="A179" s="4"/>
      <c r="B179" s="139"/>
      <c r="C179" s="4"/>
      <c r="D179" s="4"/>
      <c r="E179" s="4"/>
      <c r="F179" s="4"/>
      <c r="G179" s="4"/>
      <c r="H179" s="4"/>
      <c r="I179" s="139"/>
      <c r="J179" s="4"/>
      <c r="K179" s="4"/>
      <c r="L179" s="4"/>
      <c r="M179" s="4"/>
      <c r="N179" s="4"/>
      <c r="O179" s="4"/>
      <c r="P179" s="139"/>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row>
    <row r="180" spans="1:153" s="5" customFormat="1">
      <c r="A180" s="4"/>
      <c r="B180" s="139"/>
      <c r="C180" s="4"/>
      <c r="D180" s="4"/>
      <c r="E180" s="4"/>
      <c r="F180" s="4"/>
      <c r="G180" s="4"/>
      <c r="H180" s="4"/>
      <c r="I180" s="139"/>
      <c r="J180" s="4"/>
      <c r="K180" s="4"/>
      <c r="L180" s="4"/>
      <c r="M180" s="4"/>
      <c r="N180" s="4"/>
      <c r="O180" s="4"/>
      <c r="P180" s="139"/>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row>
    <row r="181" spans="1:153" s="5" customFormat="1">
      <c r="A181" s="4"/>
      <c r="B181" s="139"/>
      <c r="C181" s="4"/>
      <c r="D181" s="4"/>
      <c r="E181" s="4"/>
      <c r="F181" s="4"/>
      <c r="G181" s="4"/>
      <c r="H181" s="4"/>
      <c r="I181" s="139"/>
      <c r="J181" s="4"/>
      <c r="K181" s="4"/>
      <c r="L181" s="4"/>
      <c r="M181" s="4"/>
      <c r="N181" s="4"/>
      <c r="O181" s="4"/>
      <c r="P181" s="139"/>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row>
    <row r="182" spans="1:153" s="5" customFormat="1">
      <c r="A182" s="4"/>
      <c r="B182" s="139"/>
      <c r="C182" s="4"/>
      <c r="D182" s="4"/>
      <c r="E182" s="4"/>
      <c r="F182" s="4"/>
      <c r="G182" s="4"/>
      <c r="H182" s="4"/>
      <c r="I182" s="139"/>
      <c r="J182" s="4"/>
      <c r="K182" s="4"/>
      <c r="L182" s="4"/>
      <c r="M182" s="4"/>
      <c r="N182" s="4"/>
      <c r="O182" s="4"/>
      <c r="P182" s="139"/>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row>
    <row r="183" spans="1:153" s="5" customFormat="1">
      <c r="A183" s="4"/>
      <c r="B183" s="139"/>
      <c r="C183" s="4"/>
      <c r="D183" s="4"/>
      <c r="E183" s="4"/>
      <c r="F183" s="4"/>
      <c r="G183" s="4"/>
      <c r="H183" s="4"/>
      <c r="I183" s="139"/>
      <c r="J183" s="4"/>
      <c r="K183" s="4"/>
      <c r="L183" s="4"/>
      <c r="M183" s="4"/>
      <c r="N183" s="4"/>
      <c r="O183" s="4"/>
      <c r="P183" s="139"/>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row>
    <row r="184" spans="1:153" s="5" customFormat="1">
      <c r="A184" s="4"/>
      <c r="B184" s="139"/>
      <c r="C184" s="4"/>
      <c r="D184" s="4"/>
      <c r="E184" s="4"/>
      <c r="F184" s="4"/>
      <c r="G184" s="4"/>
      <c r="H184" s="4"/>
      <c r="I184" s="139"/>
      <c r="J184" s="4"/>
      <c r="K184" s="4"/>
      <c r="L184" s="4"/>
      <c r="M184" s="4"/>
      <c r="N184" s="4"/>
      <c r="O184" s="4"/>
      <c r="P184" s="139"/>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row>
    <row r="185" spans="1:153" s="5" customFormat="1">
      <c r="A185" s="4"/>
      <c r="B185" s="139"/>
      <c r="C185" s="4"/>
      <c r="D185" s="4"/>
      <c r="E185" s="4"/>
      <c r="F185" s="4"/>
      <c r="G185" s="4"/>
      <c r="H185" s="4"/>
      <c r="I185" s="139"/>
      <c r="J185" s="4"/>
      <c r="K185" s="4"/>
      <c r="L185" s="4"/>
      <c r="M185" s="4"/>
      <c r="N185" s="4"/>
      <c r="O185" s="4"/>
      <c r="P185" s="139"/>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row>
    <row r="186" spans="1:153" s="5" customFormat="1">
      <c r="A186" s="4"/>
      <c r="B186" s="139"/>
      <c r="C186" s="4"/>
      <c r="D186" s="4"/>
      <c r="E186" s="4"/>
      <c r="F186" s="4"/>
      <c r="G186" s="4"/>
      <c r="H186" s="4"/>
      <c r="I186" s="139"/>
      <c r="J186" s="4"/>
      <c r="K186" s="4"/>
      <c r="L186" s="4"/>
      <c r="M186" s="4"/>
      <c r="N186" s="4"/>
      <c r="O186" s="4"/>
      <c r="P186" s="139"/>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row>
    <row r="187" spans="1:153" s="5" customFormat="1">
      <c r="A187" s="4"/>
      <c r="B187" s="139"/>
      <c r="C187" s="4"/>
      <c r="D187" s="4"/>
      <c r="E187" s="4"/>
      <c r="F187" s="4"/>
      <c r="G187" s="4"/>
      <c r="H187" s="4"/>
      <c r="I187" s="139"/>
      <c r="J187" s="4"/>
      <c r="K187" s="4"/>
      <c r="L187" s="4"/>
      <c r="M187" s="4"/>
      <c r="N187" s="4"/>
      <c r="O187" s="4"/>
      <c r="P187" s="139"/>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row>
    <row r="188" spans="1:153" s="5" customFormat="1">
      <c r="A188" s="4"/>
      <c r="B188" s="139"/>
      <c r="C188" s="4"/>
      <c r="D188" s="4"/>
      <c r="E188" s="4"/>
      <c r="F188" s="4"/>
      <c r="G188" s="4"/>
      <c r="H188" s="4"/>
      <c r="I188" s="139"/>
      <c r="J188" s="4"/>
      <c r="K188" s="4"/>
      <c r="L188" s="4"/>
      <c r="M188" s="4"/>
      <c r="N188" s="4"/>
      <c r="O188" s="4"/>
      <c r="P188" s="139"/>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row>
    <row r="189" spans="1:153" s="5" customFormat="1">
      <c r="A189" s="4"/>
      <c r="B189" s="139"/>
      <c r="C189" s="4"/>
      <c r="D189" s="4"/>
      <c r="E189" s="4"/>
      <c r="F189" s="4"/>
      <c r="G189" s="4"/>
      <c r="H189" s="4"/>
      <c r="I189" s="139"/>
      <c r="J189" s="4"/>
      <c r="K189" s="4"/>
      <c r="L189" s="4"/>
      <c r="M189" s="4"/>
      <c r="N189" s="4"/>
      <c r="O189" s="4"/>
      <c r="P189" s="139"/>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row>
    <row r="190" spans="1:153" s="5" customFormat="1">
      <c r="A190" s="4"/>
      <c r="B190" s="139"/>
      <c r="C190" s="4"/>
      <c r="D190" s="4"/>
      <c r="E190" s="4"/>
      <c r="F190" s="4"/>
      <c r="G190" s="4"/>
      <c r="H190" s="4"/>
      <c r="I190" s="139"/>
      <c r="J190" s="4"/>
      <c r="K190" s="4"/>
      <c r="L190" s="4"/>
      <c r="M190" s="4"/>
      <c r="N190" s="4"/>
      <c r="O190" s="4"/>
      <c r="P190" s="139"/>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row>
    <row r="191" spans="1:153" s="5" customFormat="1">
      <c r="A191" s="4"/>
      <c r="B191" s="139"/>
      <c r="C191" s="4"/>
      <c r="D191" s="4"/>
      <c r="E191" s="4"/>
      <c r="F191" s="4"/>
      <c r="G191" s="4"/>
      <c r="H191" s="4"/>
      <c r="I191" s="139"/>
      <c r="J191" s="4"/>
      <c r="K191" s="4"/>
      <c r="L191" s="4"/>
      <c r="M191" s="4"/>
      <c r="N191" s="4"/>
      <c r="O191" s="4"/>
      <c r="P191" s="139"/>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row>
    <row r="192" spans="1:153" s="5" customFormat="1">
      <c r="A192" s="4"/>
      <c r="B192" s="139"/>
      <c r="C192" s="4"/>
      <c r="D192" s="4"/>
      <c r="E192" s="4"/>
      <c r="F192" s="4"/>
      <c r="G192" s="4"/>
      <c r="H192" s="4"/>
      <c r="I192" s="139"/>
      <c r="J192" s="4"/>
      <c r="K192" s="4"/>
      <c r="L192" s="4"/>
      <c r="M192" s="4"/>
      <c r="N192" s="4"/>
      <c r="O192" s="4"/>
      <c r="P192" s="139"/>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row>
    <row r="193" spans="1:153" s="5" customFormat="1">
      <c r="A193" s="4"/>
      <c r="B193" s="139"/>
      <c r="C193" s="4"/>
      <c r="D193" s="4"/>
      <c r="E193" s="4"/>
      <c r="F193" s="4"/>
      <c r="G193" s="4"/>
      <c r="H193" s="4"/>
      <c r="I193" s="139"/>
      <c r="J193" s="4"/>
      <c r="K193" s="4"/>
      <c r="L193" s="4"/>
      <c r="M193" s="4"/>
      <c r="N193" s="4"/>
      <c r="O193" s="4"/>
      <c r="P193" s="139"/>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row>
    <row r="194" spans="1:153" s="5" customFormat="1">
      <c r="A194" s="4"/>
      <c r="B194" s="139"/>
      <c r="C194" s="4"/>
      <c r="D194" s="4"/>
      <c r="E194" s="4"/>
      <c r="F194" s="4"/>
      <c r="G194" s="4"/>
      <c r="H194" s="4"/>
      <c r="I194" s="139"/>
      <c r="J194" s="4"/>
      <c r="K194" s="4"/>
      <c r="L194" s="4"/>
      <c r="M194" s="4"/>
      <c r="N194" s="4"/>
      <c r="O194" s="4"/>
      <c r="P194" s="139"/>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row>
    <row r="195" spans="1:153" s="5" customFormat="1">
      <c r="A195" s="4"/>
      <c r="B195" s="139"/>
      <c r="C195" s="4"/>
      <c r="D195" s="4"/>
      <c r="E195" s="4"/>
      <c r="F195" s="4"/>
      <c r="G195" s="4"/>
      <c r="H195" s="4"/>
      <c r="I195" s="139"/>
      <c r="J195" s="4"/>
      <c r="K195" s="4"/>
      <c r="L195" s="4"/>
      <c r="M195" s="4"/>
      <c r="N195" s="4"/>
      <c r="O195" s="4"/>
      <c r="P195" s="139"/>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row>
    <row r="196" spans="1:153" s="5" customFormat="1">
      <c r="A196" s="4"/>
      <c r="B196" s="139"/>
      <c r="C196" s="4"/>
      <c r="D196" s="4"/>
      <c r="E196" s="4"/>
      <c r="F196" s="4"/>
      <c r="G196" s="4"/>
      <c r="H196" s="4"/>
      <c r="I196" s="139"/>
      <c r="J196" s="4"/>
      <c r="K196" s="4"/>
      <c r="L196" s="4"/>
      <c r="M196" s="4"/>
      <c r="N196" s="4"/>
      <c r="O196" s="4"/>
      <c r="P196" s="139"/>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row>
    <row r="197" spans="1:153" s="5" customFormat="1">
      <c r="A197" s="4"/>
      <c r="B197" s="139"/>
      <c r="C197" s="4"/>
      <c r="D197" s="4"/>
      <c r="E197" s="4"/>
      <c r="F197" s="4"/>
      <c r="G197" s="4"/>
      <c r="H197" s="4"/>
      <c r="I197" s="139"/>
      <c r="J197" s="4"/>
      <c r="K197" s="4"/>
      <c r="L197" s="4"/>
      <c r="M197" s="4"/>
      <c r="N197" s="4"/>
      <c r="O197" s="4"/>
      <c r="P197" s="139"/>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row>
    <row r="198" spans="1:153" s="5" customFormat="1">
      <c r="A198" s="4"/>
      <c r="B198" s="139"/>
      <c r="C198" s="4"/>
      <c r="D198" s="4"/>
      <c r="E198" s="4"/>
      <c r="F198" s="4"/>
      <c r="G198" s="4"/>
      <c r="H198" s="4"/>
      <c r="I198" s="139"/>
      <c r="J198" s="4"/>
      <c r="K198" s="4"/>
      <c r="L198" s="4"/>
      <c r="M198" s="4"/>
      <c r="N198" s="4"/>
      <c r="O198" s="4"/>
      <c r="P198" s="139"/>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row>
  </sheetData>
  <mergeCells count="4">
    <mergeCell ref="A3:F3"/>
    <mergeCell ref="H3:M3"/>
    <mergeCell ref="O3:T3"/>
    <mergeCell ref="A1:T2"/>
  </mergeCells>
  <pageMargins left="0.7" right="0.7" top="0.75" bottom="0.75" header="0.3" footer="0.3"/>
  <pageSetup scale="10" fitToHeight="2"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BF47A-167A-9E40-BCDD-7B4CB6F03EF0}">
  <sheetPr>
    <pageSetUpPr fitToPage="1"/>
  </sheetPr>
  <dimension ref="A1:EV109"/>
  <sheetViews>
    <sheetView zoomScaleNormal="100" workbookViewId="0">
      <selection activeCell="Q118" sqref="Q118"/>
    </sheetView>
  </sheetViews>
  <sheetFormatPr baseColWidth="10" defaultRowHeight="16"/>
  <cols>
    <col min="1" max="1" width="29.83203125" style="5" customWidth="1"/>
    <col min="2" max="2" width="0" style="5" hidden="1" customWidth="1"/>
    <col min="3" max="3" width="6.83203125" style="5" customWidth="1"/>
    <col min="4" max="5" width="0" style="5" hidden="1" customWidth="1"/>
    <col min="6" max="6" width="4.83203125" style="5" customWidth="1"/>
    <col min="7" max="7" width="6.83203125" style="5" customWidth="1"/>
    <col min="8" max="8" width="29.83203125" style="5" customWidth="1"/>
    <col min="9" max="9" width="0" style="5" hidden="1" customWidth="1"/>
    <col min="10" max="10" width="6.83203125" style="5" customWidth="1"/>
    <col min="11" max="12" width="0" style="5" hidden="1" customWidth="1"/>
    <col min="13" max="14" width="4.83203125" style="5" customWidth="1"/>
    <col min="15" max="15" width="3.83203125" style="5" hidden="1" customWidth="1"/>
    <col min="16" max="16" width="6.83203125" style="5" customWidth="1"/>
    <col min="17" max="17" width="29.83203125" style="5" customWidth="1"/>
    <col min="18" max="18" width="0" style="5" hidden="1" customWidth="1"/>
    <col min="19" max="19" width="6.83203125" style="5" customWidth="1"/>
    <col min="20" max="21" width="0" style="5" hidden="1" customWidth="1"/>
    <col min="22" max="23" width="4.83203125" style="5" customWidth="1"/>
    <col min="24" max="24" width="3.83203125" style="5" hidden="1" customWidth="1"/>
    <col min="25" max="25" width="4.83203125" style="5" customWidth="1"/>
    <col min="26" max="26" width="3.83203125" style="5" hidden="1" customWidth="1"/>
    <col min="27" max="27" width="10.83203125" style="5"/>
    <col min="28" max="16384" width="10.83203125" style="4"/>
  </cols>
  <sheetData>
    <row r="1" spans="1:27" ht="31" customHeight="1">
      <c r="A1" s="1" t="s">
        <v>3</v>
      </c>
      <c r="B1" s="2"/>
      <c r="C1" s="2"/>
      <c r="D1" s="2"/>
      <c r="E1" s="2"/>
      <c r="F1" s="2"/>
      <c r="G1" s="2"/>
      <c r="H1" s="2"/>
      <c r="I1" s="2"/>
      <c r="J1" s="2"/>
      <c r="K1" s="2"/>
      <c r="L1" s="2"/>
      <c r="M1" s="2"/>
      <c r="N1" s="2"/>
      <c r="O1" s="2"/>
      <c r="P1" s="2"/>
      <c r="Q1" s="2"/>
      <c r="R1" s="2"/>
      <c r="S1" s="2"/>
      <c r="T1" s="2"/>
      <c r="U1" s="2"/>
      <c r="V1" s="2"/>
      <c r="W1" s="2"/>
      <c r="X1" s="2"/>
      <c r="Y1" s="2"/>
      <c r="Z1" s="3"/>
      <c r="AA1" s="7"/>
    </row>
    <row r="2" spans="1:27" ht="31" customHeight="1">
      <c r="A2" s="8"/>
      <c r="B2" s="9"/>
      <c r="C2" s="9"/>
      <c r="D2" s="9"/>
      <c r="E2" s="9"/>
      <c r="F2" s="9"/>
      <c r="G2" s="9"/>
      <c r="H2" s="9"/>
      <c r="I2" s="9"/>
      <c r="J2" s="9"/>
      <c r="K2" s="9"/>
      <c r="L2" s="9"/>
      <c r="M2" s="9"/>
      <c r="N2" s="9"/>
      <c r="O2" s="9"/>
      <c r="P2" s="9"/>
      <c r="Q2" s="9"/>
      <c r="R2" s="9"/>
      <c r="S2" s="9"/>
      <c r="T2" s="9"/>
      <c r="U2" s="9"/>
      <c r="V2" s="9"/>
      <c r="W2" s="9"/>
      <c r="X2" s="9"/>
      <c r="Y2" s="9"/>
      <c r="Z2" s="10"/>
      <c r="AA2" s="7"/>
    </row>
    <row r="3" spans="1:27" s="15" customFormat="1" ht="25" thickBot="1">
      <c r="A3" s="11" t="s">
        <v>10</v>
      </c>
      <c r="B3" s="12"/>
      <c r="C3" s="12"/>
      <c r="D3" s="12"/>
      <c r="E3" s="12"/>
      <c r="F3" s="12"/>
      <c r="G3" s="13"/>
      <c r="H3" s="12" t="s">
        <v>11</v>
      </c>
      <c r="I3" s="12"/>
      <c r="J3" s="12"/>
      <c r="K3" s="12"/>
      <c r="L3" s="12"/>
      <c r="M3" s="12"/>
      <c r="N3" s="12"/>
      <c r="O3" s="12"/>
      <c r="P3" s="13"/>
      <c r="Q3" s="12" t="s">
        <v>12</v>
      </c>
      <c r="R3" s="12"/>
      <c r="S3" s="12"/>
      <c r="T3" s="12"/>
      <c r="U3" s="12"/>
      <c r="V3" s="12"/>
      <c r="W3" s="12"/>
      <c r="X3" s="12"/>
      <c r="Y3" s="12"/>
      <c r="Z3" s="19"/>
      <c r="AA3" s="20"/>
    </row>
    <row r="4" spans="1:27" s="27" customFormat="1" ht="18">
      <c r="A4" s="21" t="s">
        <v>13</v>
      </c>
      <c r="B4" s="35"/>
      <c r="C4" s="36" t="s">
        <v>22</v>
      </c>
      <c r="D4" s="36" t="str">
        <f>'[1]All Calculations'!AU$196</f>
        <v>Short-term (1)</v>
      </c>
      <c r="E4" s="36" t="str">
        <f>'[1]All Calculations'!AU$199</f>
        <v>≥ 1 Year (not 1)</v>
      </c>
      <c r="F4" s="36" t="s">
        <v>15</v>
      </c>
      <c r="G4" s="37"/>
      <c r="H4" s="38" t="s">
        <v>13</v>
      </c>
      <c r="I4" s="35"/>
      <c r="J4" s="36" t="s">
        <v>23</v>
      </c>
      <c r="K4" s="36" t="str">
        <f>'[1]All Calculations'!AU$202</f>
        <v>Short-term (1)</v>
      </c>
      <c r="L4" s="36" t="str">
        <f>'[1]All Calculations'!AU$205</f>
        <v>≥ 1 Year (not 1)</v>
      </c>
      <c r="M4" s="36" t="s">
        <v>15</v>
      </c>
      <c r="N4" s="39" t="s">
        <v>24</v>
      </c>
      <c r="O4" s="40" t="s">
        <v>25</v>
      </c>
      <c r="P4" s="41"/>
      <c r="Q4" s="42" t="s">
        <v>13</v>
      </c>
      <c r="R4" s="36"/>
      <c r="S4" s="36" t="s">
        <v>26</v>
      </c>
      <c r="T4" s="36" t="str">
        <f>'[1]All Calculations'!AU$208</f>
        <v>Short-term (1)</v>
      </c>
      <c r="U4" s="36" t="str">
        <f>'[1]All Calculations'!AU$205</f>
        <v>≥ 1 Year (not 1)</v>
      </c>
      <c r="V4" s="36" t="s">
        <v>15</v>
      </c>
      <c r="W4" s="43" t="s">
        <v>24</v>
      </c>
      <c r="X4" s="36" t="s">
        <v>27</v>
      </c>
      <c r="Y4" s="43" t="s">
        <v>28</v>
      </c>
      <c r="Z4" s="44" t="s">
        <v>27</v>
      </c>
      <c r="AA4" s="179"/>
    </row>
    <row r="5" spans="1:27">
      <c r="A5" s="66" t="str">
        <f>'[1]Risk factors'!I$6</f>
        <v>Age</v>
      </c>
      <c r="B5" s="67" t="str">
        <f>'[1]All Calculations'!AV$2</f>
        <v>01</v>
      </c>
      <c r="C5" s="68">
        <f>'[1]All Calculations'!AV$195</f>
        <v>37</v>
      </c>
      <c r="D5" s="68">
        <f>'[1]All Calculations'!AV$196</f>
        <v>36</v>
      </c>
      <c r="E5" s="68">
        <f>'[1]All Calculations'!AV$199</f>
        <v>1</v>
      </c>
      <c r="F5" s="69">
        <f t="shared" ref="F5:F68" si="0">C5/41</f>
        <v>0.90243902439024393</v>
      </c>
      <c r="G5" s="70"/>
      <c r="H5" s="71" t="str">
        <f>'[1]Risk factors'!I$6</f>
        <v>Age</v>
      </c>
      <c r="I5" s="67" t="str">
        <f>'[1]All Calculations'!AV$2</f>
        <v>01</v>
      </c>
      <c r="J5" s="68">
        <f>'[1]All Calculations'!AV$201</f>
        <v>44</v>
      </c>
      <c r="K5" s="68">
        <f>'[1]All Calculations'!AV$202</f>
        <v>36</v>
      </c>
      <c r="L5" s="68">
        <f>'[1]All Calculations'!AV$205</f>
        <v>8</v>
      </c>
      <c r="M5" s="72">
        <f t="shared" ref="M5:M68" si="1">J5/54</f>
        <v>0.81481481481481477</v>
      </c>
      <c r="N5" s="73">
        <v>-8.7624209575429157E-2</v>
      </c>
      <c r="O5" s="74" t="s">
        <v>35</v>
      </c>
      <c r="P5" s="75"/>
      <c r="Q5" s="76" t="str">
        <f>'[1]Risk factors'!I$6</f>
        <v>Age</v>
      </c>
      <c r="R5" s="77" t="str">
        <f>'[1]All Calculations'!AV$2</f>
        <v>01</v>
      </c>
      <c r="S5" s="78">
        <f>'[1]All Calculations'!AV$207</f>
        <v>53</v>
      </c>
      <c r="T5" s="68">
        <f>'[1]All Calculations'!AV$208</f>
        <v>43</v>
      </c>
      <c r="U5" s="68">
        <f>'[1]All Calculations'!AV$210</f>
        <v>5</v>
      </c>
      <c r="V5" s="72">
        <f t="shared" ref="V5:V68" si="2">S5/61</f>
        <v>0.86885245901639341</v>
      </c>
      <c r="W5" s="79">
        <v>-3.3586565373850519E-2</v>
      </c>
      <c r="X5" s="79" t="s">
        <v>35</v>
      </c>
      <c r="Y5" s="80">
        <v>5.4037644201578638E-2</v>
      </c>
      <c r="Z5" s="81" t="s">
        <v>35</v>
      </c>
      <c r="AA5" s="178"/>
    </row>
    <row r="6" spans="1:27">
      <c r="A6" s="82" t="str">
        <f>'[1]Risk factors'!U$6</f>
        <v>Repeat operation</v>
      </c>
      <c r="B6" s="83">
        <f>'[1]All Calculations'!BH$2</f>
        <v>11</v>
      </c>
      <c r="C6" s="84">
        <f>'[1]All Calculations'!BH$195</f>
        <v>24</v>
      </c>
      <c r="D6" s="84">
        <f>'[1]All Calculations'!BH$196</f>
        <v>24</v>
      </c>
      <c r="E6" s="84">
        <f>'[1]All Calculations'!BH$199</f>
        <v>0</v>
      </c>
      <c r="F6" s="85">
        <f t="shared" si="0"/>
        <v>0.58536585365853655</v>
      </c>
      <c r="G6" s="70"/>
      <c r="H6" s="86" t="str">
        <f>'[1]Risk factors'!O$6</f>
        <v>Left ventricular function</v>
      </c>
      <c r="I6" s="83" t="str">
        <f>'[1]All Calculations'!BB$2</f>
        <v>06</v>
      </c>
      <c r="J6" s="84">
        <f>'[1]All Calculations'!BB$201</f>
        <v>40</v>
      </c>
      <c r="K6" s="84">
        <f>'[1]All Calculations'!BB$202</f>
        <v>32</v>
      </c>
      <c r="L6" s="84">
        <f>'[1]All Calculations'!BB$205</f>
        <v>8</v>
      </c>
      <c r="M6" s="87">
        <f t="shared" si="1"/>
        <v>0.7407407407407407</v>
      </c>
      <c r="N6" s="88">
        <v>0.17976513098464308</v>
      </c>
      <c r="O6" s="74" t="s">
        <v>35</v>
      </c>
      <c r="P6" s="75"/>
      <c r="Q6" s="95" t="str">
        <f>'[1]Risk factors'!O$6</f>
        <v>Left ventricular function</v>
      </c>
      <c r="R6" s="96" t="str">
        <f>'[1]All Calculations'!BB$2</f>
        <v>06</v>
      </c>
      <c r="S6" s="97">
        <f>'[1]All Calculations'!BB$207</f>
        <v>41</v>
      </c>
      <c r="T6" s="84">
        <f>'[1]All Calculations'!BB$208</f>
        <v>31</v>
      </c>
      <c r="U6" s="84">
        <f>'[1]All Calculations'!BB$210</f>
        <v>5</v>
      </c>
      <c r="V6" s="87">
        <f t="shared" si="2"/>
        <v>0.67213114754098358</v>
      </c>
      <c r="W6" s="91">
        <v>0.11115553778488596</v>
      </c>
      <c r="X6" s="91" t="s">
        <v>35</v>
      </c>
      <c r="Y6" s="98">
        <v>-6.8609593199757124E-2</v>
      </c>
      <c r="Z6" s="81" t="s">
        <v>35</v>
      </c>
      <c r="AA6" s="178"/>
    </row>
    <row r="7" spans="1:27">
      <c r="A7" s="103" t="str">
        <f>'[1]Risk factors'!AM$6</f>
        <v>Comb. heart failure variables</v>
      </c>
      <c r="B7" s="104" t="str">
        <f>'[1]All Calculations'!BZ$2</f>
        <v>17x</v>
      </c>
      <c r="C7" s="105">
        <f>'[1]All Calculations'!BZ$195</f>
        <v>24</v>
      </c>
      <c r="D7" s="105">
        <f>'[1]All Calculations'!BZ$196</f>
        <v>23</v>
      </c>
      <c r="E7" s="105">
        <f>'[1]All Calculations'!BZ$199</f>
        <v>1</v>
      </c>
      <c r="F7" s="106">
        <f t="shared" si="0"/>
        <v>0.58536585365853655</v>
      </c>
      <c r="G7" s="70"/>
      <c r="H7" s="86" t="str">
        <f>'[1]Risk factors'!N$6</f>
        <v>Renal failure</v>
      </c>
      <c r="I7" s="83" t="str">
        <f>'[1]All Calculations'!BA$2</f>
        <v>05</v>
      </c>
      <c r="J7" s="84">
        <f>'[1]All Calculations'!BA$201</f>
        <v>36</v>
      </c>
      <c r="K7" s="84">
        <f>'[1]All Calculations'!BA$202</f>
        <v>30</v>
      </c>
      <c r="L7" s="84">
        <f>'[1]All Calculations'!BA$205</f>
        <v>6</v>
      </c>
      <c r="M7" s="87">
        <f t="shared" si="1"/>
        <v>0.66666666666666663</v>
      </c>
      <c r="N7" s="88">
        <v>0.25203252032520324</v>
      </c>
      <c r="O7" s="74" t="s">
        <v>36</v>
      </c>
      <c r="P7" s="75"/>
      <c r="Q7" s="95" t="str">
        <f>'[1]Risk factors'!N$6</f>
        <v>Renal failure</v>
      </c>
      <c r="R7" s="96" t="str">
        <f>'[1]All Calculations'!BA$2</f>
        <v>05</v>
      </c>
      <c r="S7" s="97">
        <f>'[1]All Calculations'!BA$207</f>
        <v>35</v>
      </c>
      <c r="T7" s="84">
        <f>'[1]All Calculations'!BA$208</f>
        <v>27</v>
      </c>
      <c r="U7" s="84">
        <f>'[1]All Calculations'!BA$210</f>
        <v>3</v>
      </c>
      <c r="V7" s="87">
        <f t="shared" si="2"/>
        <v>0.57377049180327866</v>
      </c>
      <c r="W7" s="91">
        <v>0.15913634546181527</v>
      </c>
      <c r="X7" s="91" t="s">
        <v>35</v>
      </c>
      <c r="Y7" s="98">
        <v>-9.289617486338797E-2</v>
      </c>
      <c r="Z7" s="81" t="s">
        <v>35</v>
      </c>
      <c r="AA7" s="178"/>
    </row>
    <row r="8" spans="1:27">
      <c r="A8" s="82" t="str">
        <f>'[1]Risk factors'!O$6</f>
        <v>Left ventricular function</v>
      </c>
      <c r="B8" s="83" t="str">
        <f>'[1]All Calculations'!BB$2</f>
        <v>06</v>
      </c>
      <c r="C8" s="84">
        <f>'[1]All Calculations'!BB$195</f>
        <v>23</v>
      </c>
      <c r="D8" s="84">
        <f>'[1]All Calculations'!BB$196</f>
        <v>22</v>
      </c>
      <c r="E8" s="84">
        <f>'[1]All Calculations'!BB$199</f>
        <v>1</v>
      </c>
      <c r="F8" s="85">
        <f t="shared" si="0"/>
        <v>0.56097560975609762</v>
      </c>
      <c r="G8" s="70"/>
      <c r="H8" s="86" t="str">
        <f>'[1]Risk factors'!J$6</f>
        <v>Gender</v>
      </c>
      <c r="I8" s="83" t="str">
        <f>'[1]All Calculations'!AW$2</f>
        <v>02</v>
      </c>
      <c r="J8" s="84">
        <f>'[1]All Calculations'!AW$201</f>
        <v>31</v>
      </c>
      <c r="K8" s="84">
        <f>'[1]All Calculations'!AW$202</f>
        <v>30</v>
      </c>
      <c r="L8" s="84">
        <f>'[1]All Calculations'!AW$205</f>
        <v>1</v>
      </c>
      <c r="M8" s="87">
        <f t="shared" si="1"/>
        <v>0.57407407407407407</v>
      </c>
      <c r="N8" s="88">
        <v>0.11065943992773258</v>
      </c>
      <c r="O8" s="74" t="s">
        <v>35</v>
      </c>
      <c r="P8" s="75"/>
      <c r="Q8" s="95" t="str">
        <f>'[1]Risk factors'!Q$6</f>
        <v>Urgency</v>
      </c>
      <c r="R8" s="96" t="str">
        <f>'[1]All Calculations'!BD$2</f>
        <v>07</v>
      </c>
      <c r="S8" s="97">
        <f>'[1]All Calculations'!BD$207</f>
        <v>34</v>
      </c>
      <c r="T8" s="84">
        <f>'[1]All Calculations'!BD$208</f>
        <v>29</v>
      </c>
      <c r="U8" s="84">
        <f>'[1]All Calculations'!BD$210</f>
        <v>2</v>
      </c>
      <c r="V8" s="87">
        <f t="shared" si="2"/>
        <v>0.55737704918032782</v>
      </c>
      <c r="W8" s="91">
        <v>6.9572171131547345E-2</v>
      </c>
      <c r="X8" s="91" t="s">
        <v>35</v>
      </c>
      <c r="Y8" s="98">
        <v>1.8214936247722413E-3</v>
      </c>
      <c r="Z8" s="81" t="s">
        <v>35</v>
      </c>
      <c r="AA8" s="178"/>
    </row>
    <row r="9" spans="1:27">
      <c r="A9" s="82" t="str">
        <f>'[1]Risk factors'!AE$6</f>
        <v>History of MI</v>
      </c>
      <c r="B9" s="83">
        <f>'[1]All Calculations'!BR$2</f>
        <v>16</v>
      </c>
      <c r="C9" s="84">
        <f>'[1]All Calculations'!BR$195</f>
        <v>22</v>
      </c>
      <c r="D9" s="84">
        <f>'[1]All Calculations'!BR$196</f>
        <v>22</v>
      </c>
      <c r="E9" s="84">
        <f>'[1]All Calculations'!BR$199</f>
        <v>0</v>
      </c>
      <c r="F9" s="85">
        <f t="shared" si="0"/>
        <v>0.53658536585365857</v>
      </c>
      <c r="G9" s="70"/>
      <c r="H9" s="86" t="str">
        <f>'[1]Risk factors'!Q$6</f>
        <v>Urgency</v>
      </c>
      <c r="I9" s="83" t="str">
        <f>'[1]All Calculations'!BD$2</f>
        <v>07</v>
      </c>
      <c r="J9" s="84">
        <f>'[1]All Calculations'!BD$201</f>
        <v>30</v>
      </c>
      <c r="K9" s="84">
        <f>'[1]All Calculations'!BD$202</f>
        <v>29</v>
      </c>
      <c r="L9" s="84">
        <f>'[1]All Calculations'!BD$205</f>
        <v>1</v>
      </c>
      <c r="M9" s="87">
        <f t="shared" si="1"/>
        <v>0.55555555555555558</v>
      </c>
      <c r="N9" s="88">
        <v>6.7750677506775103E-2</v>
      </c>
      <c r="O9" s="74" t="s">
        <v>35</v>
      </c>
      <c r="P9" s="89"/>
      <c r="Q9" s="90" t="str">
        <f>'[1]Risk factors'!J$6</f>
        <v>Gender</v>
      </c>
      <c r="R9" s="83" t="str">
        <f>'[1]All Calculations'!AW$2</f>
        <v>02</v>
      </c>
      <c r="S9" s="84">
        <f>'[1]All Calculations'!AW$207</f>
        <v>33</v>
      </c>
      <c r="T9" s="84">
        <f>'[1]All Calculations'!AW$208</f>
        <v>27</v>
      </c>
      <c r="U9" s="84">
        <f>'[1]All Calculations'!AW$210</f>
        <v>3</v>
      </c>
      <c r="V9" s="87">
        <f t="shared" si="2"/>
        <v>0.54098360655737709</v>
      </c>
      <c r="W9" s="91">
        <v>7.7568972411035608E-2</v>
      </c>
      <c r="X9" s="91" t="s">
        <v>35</v>
      </c>
      <c r="Y9" s="98">
        <v>-3.3090467516696975E-2</v>
      </c>
      <c r="Z9" s="81" t="s">
        <v>35</v>
      </c>
      <c r="AA9" s="178"/>
    </row>
    <row r="10" spans="1:27">
      <c r="A10" s="103" t="str">
        <f>'[1]Risk factors'!AH$6</f>
        <v>Comb. any MI variable</v>
      </c>
      <c r="B10" s="104" t="str">
        <f>'[1]All Calculations'!BU$2</f>
        <v>16x</v>
      </c>
      <c r="C10" s="105">
        <f>'[1]All Calculations'!BU$195</f>
        <v>22</v>
      </c>
      <c r="D10" s="105">
        <f>'[1]All Calculations'!BU$196</f>
        <v>22</v>
      </c>
      <c r="E10" s="105">
        <f>'[1]All Calculations'!BU$199</f>
        <v>0</v>
      </c>
      <c r="F10" s="106">
        <f t="shared" si="0"/>
        <v>0.53658536585365857</v>
      </c>
      <c r="G10" s="70"/>
      <c r="H10" s="107" t="str">
        <f>'[1]Risk factors'!AM$6</f>
        <v>Comb. heart failure variables</v>
      </c>
      <c r="I10" s="104" t="str">
        <f>'[1]All Calculations'!BZ$2</f>
        <v>17x</v>
      </c>
      <c r="J10" s="105">
        <f>'[1]All Calculations'!BZ$201</f>
        <v>30</v>
      </c>
      <c r="K10" s="105">
        <f>'[1]All Calculations'!BZ$202</f>
        <v>23</v>
      </c>
      <c r="L10" s="105">
        <f>'[1]All Calculations'!BZ$205</f>
        <v>7</v>
      </c>
      <c r="M10" s="108">
        <f t="shared" si="1"/>
        <v>0.55555555555555558</v>
      </c>
      <c r="N10" s="88">
        <v>-2.981029810298097E-2</v>
      </c>
      <c r="O10" s="74" t="s">
        <v>35</v>
      </c>
      <c r="P10" s="89"/>
      <c r="Q10" s="118" t="str">
        <f>'[1]Risk factors'!Z$6</f>
        <v>Comb. arterial disease</v>
      </c>
      <c r="R10" s="104" t="str">
        <f>'[1]All Calculations'!BM$2</f>
        <v>13x</v>
      </c>
      <c r="S10" s="105">
        <f>'[1]All Calculations'!BM$207</f>
        <v>32</v>
      </c>
      <c r="T10" s="105">
        <f>'[1]All Calculations'!BM$208</f>
        <v>24</v>
      </c>
      <c r="U10" s="105">
        <f>'[1]All Calculations'!BM$210</f>
        <v>3</v>
      </c>
      <c r="V10" s="108">
        <f t="shared" si="2"/>
        <v>0.52459016393442626</v>
      </c>
      <c r="W10" s="119">
        <v>0.13434626149540185</v>
      </c>
      <c r="X10" s="91" t="s">
        <v>35</v>
      </c>
      <c r="Y10" s="120">
        <v>6.0716454159077671E-3</v>
      </c>
      <c r="Z10" s="81" t="s">
        <v>35</v>
      </c>
      <c r="AA10" s="178"/>
    </row>
    <row r="11" spans="1:27">
      <c r="A11" s="103" t="str">
        <f>'[1]Risk factors'!AN$6</f>
        <v>Comb. CHF or NYHA</v>
      </c>
      <c r="B11" s="104" t="str">
        <f>'[1]All Calculations'!CA$2</f>
        <v>17y</v>
      </c>
      <c r="C11" s="105">
        <f>'[1]All Calculations'!CA$195</f>
        <v>21</v>
      </c>
      <c r="D11" s="105">
        <f>'[1]All Calculations'!CA$196</f>
        <v>20</v>
      </c>
      <c r="E11" s="105">
        <f>'[1]All Calculations'!CA$199</f>
        <v>1</v>
      </c>
      <c r="F11" s="106">
        <f t="shared" si="0"/>
        <v>0.51219512195121952</v>
      </c>
      <c r="G11" s="70"/>
      <c r="H11" s="107" t="str">
        <f>'[1]Risk factors'!Z$6</f>
        <v>Comb. arterial disease</v>
      </c>
      <c r="I11" s="104" t="str">
        <f>'[1]All Calculations'!BM$2</f>
        <v>13x</v>
      </c>
      <c r="J11" s="105">
        <f>'[1]All Calculations'!BM$201</f>
        <v>28</v>
      </c>
      <c r="K11" s="105">
        <f>'[1]All Calculations'!BM$202</f>
        <v>22</v>
      </c>
      <c r="L11" s="105">
        <f>'[1]All Calculations'!BM$205</f>
        <v>6</v>
      </c>
      <c r="M11" s="108">
        <f t="shared" si="1"/>
        <v>0.51851851851851849</v>
      </c>
      <c r="N11" s="88">
        <v>0.12827461607949409</v>
      </c>
      <c r="O11" s="74" t="s">
        <v>35</v>
      </c>
      <c r="P11" s="89"/>
      <c r="Q11" s="118" t="str">
        <f>'[1]Risk factors'!AM$6</f>
        <v>Comb. heart failure variables</v>
      </c>
      <c r="R11" s="104" t="str">
        <f>'[1]All Calculations'!BZ$2</f>
        <v>17x</v>
      </c>
      <c r="S11" s="105">
        <f>'[1]All Calculations'!BZ$207</f>
        <v>30</v>
      </c>
      <c r="T11" s="105">
        <f>'[1]All Calculations'!BZ$208</f>
        <v>23</v>
      </c>
      <c r="U11" s="105">
        <f>'[1]All Calculations'!BZ$210</f>
        <v>3</v>
      </c>
      <c r="V11" s="108">
        <f t="shared" si="2"/>
        <v>0.49180327868852458</v>
      </c>
      <c r="W11" s="119">
        <v>-9.3562574970011969E-2</v>
      </c>
      <c r="X11" s="91" t="s">
        <v>35</v>
      </c>
      <c r="Y11" s="120">
        <v>-6.3752276867030999E-2</v>
      </c>
      <c r="Z11" s="81" t="s">
        <v>35</v>
      </c>
      <c r="AA11" s="178"/>
    </row>
    <row r="12" spans="1:27">
      <c r="A12" s="82" t="str">
        <f>'[1]Risk factors'!Q$6</f>
        <v>Urgency</v>
      </c>
      <c r="B12" s="83" t="str">
        <f>'[1]All Calculations'!BD$2</f>
        <v>07</v>
      </c>
      <c r="C12" s="84">
        <f>'[1]All Calculations'!BD$195</f>
        <v>20</v>
      </c>
      <c r="D12" s="84">
        <f>'[1]All Calculations'!BD$196</f>
        <v>20</v>
      </c>
      <c r="E12" s="84">
        <f>'[1]All Calculations'!BD$199</f>
        <v>0</v>
      </c>
      <c r="F12" s="85">
        <f t="shared" si="0"/>
        <v>0.48780487804878048</v>
      </c>
      <c r="G12" s="70"/>
      <c r="H12" s="86" t="str">
        <f>'[1]Risk factors'!U$6</f>
        <v>Repeat operation</v>
      </c>
      <c r="I12" s="83">
        <f>'[1]All Calculations'!BH$2</f>
        <v>11</v>
      </c>
      <c r="J12" s="84">
        <f>'[1]All Calculations'!BH$201</f>
        <v>25</v>
      </c>
      <c r="K12" s="84">
        <f>'[1]All Calculations'!BH$202</f>
        <v>24</v>
      </c>
      <c r="L12" s="84">
        <f>'[1]All Calculations'!BH$205</f>
        <v>1</v>
      </c>
      <c r="M12" s="87">
        <f t="shared" si="1"/>
        <v>0.46296296296296297</v>
      </c>
      <c r="N12" s="88">
        <v>-0.12240289069557359</v>
      </c>
      <c r="O12" s="74" t="s">
        <v>35</v>
      </c>
      <c r="P12" s="89"/>
      <c r="Q12" s="118" t="str">
        <f>'[1]Risk factors'!BB$6</f>
        <v>Comb. critical state</v>
      </c>
      <c r="R12" s="104" t="str">
        <f>'[1]All Calculations'!CO$2</f>
        <v>23x</v>
      </c>
      <c r="S12" s="105">
        <f>'[1]All Calculations'!CO$207</f>
        <v>30</v>
      </c>
      <c r="T12" s="105">
        <f>'[1]All Calculations'!CO$208</f>
        <v>26</v>
      </c>
      <c r="U12" s="105">
        <f>'[1]All Calculations'!CO$210</f>
        <v>1</v>
      </c>
      <c r="V12" s="108">
        <f t="shared" si="2"/>
        <v>0.49180327868852458</v>
      </c>
      <c r="W12" s="119">
        <v>0.19912035185925631</v>
      </c>
      <c r="X12" s="91" t="s">
        <v>35</v>
      </c>
      <c r="Y12" s="120">
        <v>0.12143290831815423</v>
      </c>
      <c r="Z12" s="81" t="s">
        <v>35</v>
      </c>
      <c r="AA12" s="178"/>
    </row>
    <row r="13" spans="1:27">
      <c r="A13" s="82" t="str">
        <f>'[1]Risk factors'!J$6</f>
        <v>Gender</v>
      </c>
      <c r="B13" s="83" t="str">
        <f>'[1]All Calculations'!AW$2</f>
        <v>02</v>
      </c>
      <c r="C13" s="84">
        <f>'[1]All Calculations'!AW$195</f>
        <v>19</v>
      </c>
      <c r="D13" s="84">
        <f>'[1]All Calculations'!AW$196</f>
        <v>19</v>
      </c>
      <c r="E13" s="84">
        <f>'[1]All Calculations'!AW$199</f>
        <v>0</v>
      </c>
      <c r="F13" s="85">
        <f t="shared" si="0"/>
        <v>0.46341463414634149</v>
      </c>
      <c r="G13" s="70"/>
      <c r="H13" s="107" t="str">
        <f>'[1]Risk factors'!AH$6</f>
        <v>Comb. any MI variable</v>
      </c>
      <c r="I13" s="104" t="str">
        <f>'[1]All Calculations'!BU$2</f>
        <v>16x</v>
      </c>
      <c r="J13" s="105">
        <f>'[1]All Calculations'!BU$201</f>
        <v>25</v>
      </c>
      <c r="K13" s="105">
        <f>'[1]All Calculations'!BU$202</f>
        <v>25</v>
      </c>
      <c r="L13" s="105">
        <f>'[1]All Calculations'!BU$205</f>
        <v>0</v>
      </c>
      <c r="M13" s="108">
        <f t="shared" si="1"/>
        <v>0.46296296296296297</v>
      </c>
      <c r="N13" s="88">
        <v>-7.3622402890695604E-2</v>
      </c>
      <c r="O13" s="74" t="s">
        <v>35</v>
      </c>
      <c r="P13" s="89"/>
      <c r="Q13" s="118" t="str">
        <f>'[1]Risk factors'!AN$6</f>
        <v>Comb. CHF or NYHA</v>
      </c>
      <c r="R13" s="104" t="str">
        <f>'[1]All Calculations'!CA$2</f>
        <v>17y</v>
      </c>
      <c r="S13" s="105">
        <f>'[1]All Calculations'!CA$207</f>
        <v>28</v>
      </c>
      <c r="T13" s="105">
        <f>'[1]All Calculations'!CA$208</f>
        <v>21</v>
      </c>
      <c r="U13" s="105">
        <f>'[1]All Calculations'!CA$210</f>
        <v>3</v>
      </c>
      <c r="V13" s="108">
        <f t="shared" si="2"/>
        <v>0.45901639344262296</v>
      </c>
      <c r="W13" s="119">
        <v>-5.3178728508596562E-2</v>
      </c>
      <c r="X13" s="91" t="s">
        <v>35</v>
      </c>
      <c r="Y13" s="120">
        <v>-3.9465695203400042E-3</v>
      </c>
      <c r="Z13" s="81" t="s">
        <v>35</v>
      </c>
      <c r="AA13" s="178"/>
    </row>
    <row r="14" spans="1:27">
      <c r="A14" s="82" t="str">
        <f>'[1]Risk factors'!N$6</f>
        <v>Renal failure</v>
      </c>
      <c r="B14" s="83" t="str">
        <f>'[1]All Calculations'!BA$2</f>
        <v>05</v>
      </c>
      <c r="C14" s="84">
        <f>'[1]All Calculations'!BA$195</f>
        <v>17</v>
      </c>
      <c r="D14" s="84">
        <f>'[1]All Calculations'!BA$196</f>
        <v>16</v>
      </c>
      <c r="E14" s="84">
        <f>'[1]All Calculations'!BA$199</f>
        <v>1</v>
      </c>
      <c r="F14" s="85">
        <f t="shared" si="0"/>
        <v>0.41463414634146339</v>
      </c>
      <c r="G14" s="70"/>
      <c r="H14" s="107" t="str">
        <f>'[1]Risk factors'!AN$6</f>
        <v>Comb. CHF or NYHA</v>
      </c>
      <c r="I14" s="104" t="str">
        <f>'[1]All Calculations'!CA$2</f>
        <v>17y</v>
      </c>
      <c r="J14" s="105">
        <f>'[1]All Calculations'!CA$201</f>
        <v>25</v>
      </c>
      <c r="K14" s="105">
        <f>'[1]All Calculations'!CA$202</f>
        <v>19</v>
      </c>
      <c r="L14" s="105">
        <f>'[1]All Calculations'!CA$205</f>
        <v>6</v>
      </c>
      <c r="M14" s="108">
        <f t="shared" si="1"/>
        <v>0.46296296296296297</v>
      </c>
      <c r="N14" s="88">
        <v>-4.9232158988256558E-2</v>
      </c>
      <c r="O14" s="74" t="s">
        <v>35</v>
      </c>
      <c r="P14" s="89"/>
      <c r="Q14" s="90" t="str">
        <f>'[1]Risk factors'!W$6</f>
        <v xml:space="preserve">Peripheral arterial disease </v>
      </c>
      <c r="R14" s="83">
        <f>'[1]All Calculations'!BJ$2</f>
        <v>13</v>
      </c>
      <c r="S14" s="84">
        <f>'[1]All Calculations'!BJ$207</f>
        <v>25</v>
      </c>
      <c r="T14" s="84">
        <f>'[1]All Calculations'!BJ$208</f>
        <v>18</v>
      </c>
      <c r="U14" s="84">
        <f>'[1]All Calculations'!BJ$210</f>
        <v>3</v>
      </c>
      <c r="V14" s="87">
        <f t="shared" si="2"/>
        <v>0.4098360655737705</v>
      </c>
      <c r="W14" s="91">
        <v>1.9592163134746099E-2</v>
      </c>
      <c r="X14" s="91" t="s">
        <v>35</v>
      </c>
      <c r="Y14" s="98">
        <v>2.0947176684881608E-2</v>
      </c>
      <c r="Z14" s="81" t="s">
        <v>35</v>
      </c>
      <c r="AA14" s="178"/>
    </row>
    <row r="15" spans="1:27">
      <c r="A15" s="82" t="str">
        <f>'[1]Risk factors'!W$6</f>
        <v xml:space="preserve">Peripheral arterial disease </v>
      </c>
      <c r="B15" s="83">
        <f>'[1]All Calculations'!BJ$2</f>
        <v>13</v>
      </c>
      <c r="C15" s="84">
        <f>'[1]All Calculations'!BJ$195</f>
        <v>16</v>
      </c>
      <c r="D15" s="84">
        <f>'[1]All Calculations'!BJ$196</f>
        <v>15</v>
      </c>
      <c r="E15" s="84">
        <f>'[1]All Calculations'!BJ$199</f>
        <v>1</v>
      </c>
      <c r="F15" s="85">
        <f t="shared" si="0"/>
        <v>0.3902439024390244</v>
      </c>
      <c r="G15" s="70"/>
      <c r="H15" s="86" t="str">
        <f>'[1]Risk factors'!M$6</f>
        <v>Diabetes</v>
      </c>
      <c r="I15" s="83" t="str">
        <f>'[1]All Calculations'!AZ$2</f>
        <v>04</v>
      </c>
      <c r="J15" s="84">
        <f>'[1]All Calculations'!AZ$201</f>
        <v>24</v>
      </c>
      <c r="K15" s="84">
        <f>'[1]All Calculations'!AZ$202</f>
        <v>18</v>
      </c>
      <c r="L15" s="84">
        <f>'[1]All Calculations'!AZ$205</f>
        <v>6</v>
      </c>
      <c r="M15" s="87">
        <f t="shared" si="1"/>
        <v>0.44444444444444442</v>
      </c>
      <c r="N15" s="88">
        <v>0.2249322493224932</v>
      </c>
      <c r="O15" s="74" t="s">
        <v>36</v>
      </c>
      <c r="P15" s="89"/>
      <c r="Q15" s="90" t="str">
        <f>'[1]Risk factors'!U$6</f>
        <v>Repeat operation</v>
      </c>
      <c r="R15" s="83">
        <f>'[1]All Calculations'!BH$2</f>
        <v>11</v>
      </c>
      <c r="S15" s="84">
        <f>'[1]All Calculations'!BH$207</f>
        <v>24</v>
      </c>
      <c r="T15" s="84">
        <f>'[1]All Calculations'!BH$208</f>
        <v>20</v>
      </c>
      <c r="U15" s="84">
        <f>'[1]All Calculations'!BH$210</f>
        <v>1</v>
      </c>
      <c r="V15" s="87">
        <f t="shared" si="2"/>
        <v>0.39344262295081966</v>
      </c>
      <c r="W15" s="91">
        <v>-0.19192323070771689</v>
      </c>
      <c r="X15" s="91" t="s">
        <v>35</v>
      </c>
      <c r="Y15" s="98">
        <v>-6.95203400121433E-2</v>
      </c>
      <c r="Z15" s="81" t="s">
        <v>35</v>
      </c>
      <c r="AA15" s="178"/>
    </row>
    <row r="16" spans="1:27">
      <c r="A16" s="103" t="str">
        <f>'[1]Risk factors'!Z$6</f>
        <v>Comb. arterial disease</v>
      </c>
      <c r="B16" s="104" t="str">
        <f>'[1]All Calculations'!BM$2</f>
        <v>13x</v>
      </c>
      <c r="C16" s="105">
        <f>'[1]All Calculations'!BM$195</f>
        <v>16</v>
      </c>
      <c r="D16" s="105">
        <f>'[1]All Calculations'!BM$196</f>
        <v>15</v>
      </c>
      <c r="E16" s="105">
        <f>'[1]All Calculations'!BM$199</f>
        <v>1</v>
      </c>
      <c r="F16" s="106">
        <f t="shared" si="0"/>
        <v>0.3902439024390244</v>
      </c>
      <c r="G16" s="70"/>
      <c r="H16" s="86" t="str">
        <f>'[1]Risk factors'!AE$6</f>
        <v>History of MI</v>
      </c>
      <c r="I16" s="83">
        <f>'[1]All Calculations'!BR$2</f>
        <v>16</v>
      </c>
      <c r="J16" s="84">
        <f>'[1]All Calculations'!BR$201</f>
        <v>24</v>
      </c>
      <c r="K16" s="84">
        <f>'[1]All Calculations'!BR$202</f>
        <v>24</v>
      </c>
      <c r="L16" s="84">
        <f>'[1]All Calculations'!BR$205</f>
        <v>0</v>
      </c>
      <c r="M16" s="87">
        <f t="shared" si="1"/>
        <v>0.44444444444444442</v>
      </c>
      <c r="N16" s="88">
        <v>-9.2140921409214149E-2</v>
      </c>
      <c r="O16" s="74" t="s">
        <v>35</v>
      </c>
      <c r="P16" s="89"/>
      <c r="Q16" s="90" t="str">
        <f>'[1]Risk factors'!M$6</f>
        <v>Diabetes</v>
      </c>
      <c r="R16" s="83" t="str">
        <f>'[1]All Calculations'!AZ$2</f>
        <v>04</v>
      </c>
      <c r="S16" s="84">
        <f>'[1]All Calculations'!AZ$207</f>
        <v>21</v>
      </c>
      <c r="T16" s="84">
        <f>'[1]All Calculations'!AZ$208</f>
        <v>14</v>
      </c>
      <c r="U16" s="84">
        <f>'[1]All Calculations'!AZ$210</f>
        <v>3</v>
      </c>
      <c r="V16" s="87">
        <f t="shared" si="2"/>
        <v>0.34426229508196721</v>
      </c>
      <c r="W16" s="91">
        <v>0.12475009996001599</v>
      </c>
      <c r="X16" s="91" t="s">
        <v>35</v>
      </c>
      <c r="Y16" s="98">
        <v>-0.10018214936247721</v>
      </c>
      <c r="Z16" s="81" t="s">
        <v>35</v>
      </c>
      <c r="AA16" s="178"/>
    </row>
    <row r="17" spans="1:27">
      <c r="A17" s="82" t="str">
        <f>'[1]Risk factors'!R$6</f>
        <v>Lung disease</v>
      </c>
      <c r="B17" s="83" t="str">
        <f>'[1]All Calculations'!BE$2</f>
        <v>08</v>
      </c>
      <c r="C17" s="84">
        <f>'[1]All Calculations'!BE$195</f>
        <v>15</v>
      </c>
      <c r="D17" s="84">
        <f>'[1]All Calculations'!BE$196</f>
        <v>15</v>
      </c>
      <c r="E17" s="84">
        <f>'[1]All Calculations'!BE$199</f>
        <v>0</v>
      </c>
      <c r="F17" s="85">
        <f t="shared" si="0"/>
        <v>0.36585365853658536</v>
      </c>
      <c r="G17" s="70"/>
      <c r="H17" s="86" t="str">
        <f>'[1]Risk factors'!R$6</f>
        <v>Lung disease</v>
      </c>
      <c r="I17" s="83" t="str">
        <f>'[1]All Calculations'!BE$2</f>
        <v>08</v>
      </c>
      <c r="J17" s="84">
        <f>'[1]All Calculations'!BE$201</f>
        <v>22</v>
      </c>
      <c r="K17" s="84">
        <f>'[1]All Calculations'!BE$202</f>
        <v>18</v>
      </c>
      <c r="L17" s="84">
        <f>'[1]All Calculations'!BE$205</f>
        <v>4</v>
      </c>
      <c r="M17" s="87">
        <f t="shared" si="1"/>
        <v>0.40740740740740738</v>
      </c>
      <c r="N17" s="88">
        <v>4.1553748870822027E-2</v>
      </c>
      <c r="O17" s="74" t="s">
        <v>35</v>
      </c>
      <c r="P17" s="89"/>
      <c r="Q17" s="118" t="str">
        <f>'[1]Risk factors'!AH$6</f>
        <v>Comb. any MI variable</v>
      </c>
      <c r="R17" s="104" t="str">
        <f>'[1]All Calculations'!BU$2</f>
        <v>16x</v>
      </c>
      <c r="S17" s="105">
        <f>'[1]All Calculations'!BU$207</f>
        <v>18</v>
      </c>
      <c r="T17" s="105">
        <f>'[1]All Calculations'!BU$208</f>
        <v>13</v>
      </c>
      <c r="U17" s="105">
        <f>'[1]All Calculations'!BU$210</f>
        <v>3</v>
      </c>
      <c r="V17" s="108">
        <f t="shared" si="2"/>
        <v>0.29508196721311475</v>
      </c>
      <c r="W17" s="119">
        <v>-0.24150339864054382</v>
      </c>
      <c r="X17" s="91" t="s">
        <v>36</v>
      </c>
      <c r="Y17" s="120">
        <v>-0.16788099574984822</v>
      </c>
      <c r="Z17" s="81" t="s">
        <v>35</v>
      </c>
      <c r="AA17" s="178"/>
    </row>
    <row r="18" spans="1:27">
      <c r="A18" s="103" t="str">
        <f>'[1]Risk factors'!AQ$6</f>
        <v>Comb. vessel disease</v>
      </c>
      <c r="B18" s="83" t="str">
        <f>'[1]All Calculations'!CD$2</f>
        <v>18x</v>
      </c>
      <c r="C18" s="84">
        <f>'[1]All Calculations'!CD$195</f>
        <v>15</v>
      </c>
      <c r="D18" s="84">
        <f>'[1]All Calculations'!CD$196</f>
        <v>14</v>
      </c>
      <c r="E18" s="84">
        <f>'[1]All Calculations'!CD$199</f>
        <v>1</v>
      </c>
      <c r="F18" s="85">
        <f t="shared" si="0"/>
        <v>0.36585365853658536</v>
      </c>
      <c r="G18" s="70"/>
      <c r="H18" s="86" t="str">
        <f>'[1]Risk factors'!V$6</f>
        <v>Neurologic disease</v>
      </c>
      <c r="I18" s="83">
        <f>'[1]All Calculations'!BI$2</f>
        <v>12</v>
      </c>
      <c r="J18" s="84">
        <f>'[1]All Calculations'!BI$201</f>
        <v>21</v>
      </c>
      <c r="K18" s="84">
        <f>'[1]All Calculations'!BI$202</f>
        <v>17</v>
      </c>
      <c r="L18" s="84">
        <f>'[1]All Calculations'!BI$205</f>
        <v>4</v>
      </c>
      <c r="M18" s="87">
        <f t="shared" si="1"/>
        <v>0.3888888888888889</v>
      </c>
      <c r="N18" s="88">
        <v>4.7425474254742528E-2</v>
      </c>
      <c r="O18" s="74" t="s">
        <v>35</v>
      </c>
      <c r="P18" s="89"/>
      <c r="Q18" s="90" t="str">
        <f>'[1]Risk factors'!AE$6</f>
        <v>History of MI</v>
      </c>
      <c r="R18" s="83">
        <f>'[1]All Calculations'!BR$2</f>
        <v>16</v>
      </c>
      <c r="S18" s="84">
        <f>'[1]All Calculations'!BR$207</f>
        <v>17</v>
      </c>
      <c r="T18" s="84">
        <f>'[1]All Calculations'!BR$208</f>
        <v>13</v>
      </c>
      <c r="U18" s="84">
        <f>'[1]All Calculations'!BR$210</f>
        <v>2</v>
      </c>
      <c r="V18" s="87">
        <f t="shared" si="2"/>
        <v>0.27868852459016391</v>
      </c>
      <c r="W18" s="91">
        <v>-0.25789684126349466</v>
      </c>
      <c r="X18" s="91" t="s">
        <v>36</v>
      </c>
      <c r="Y18" s="98">
        <v>-0.16575591985428051</v>
      </c>
      <c r="Z18" s="81" t="s">
        <v>35</v>
      </c>
      <c r="AA18" s="178"/>
    </row>
    <row r="19" spans="1:27">
      <c r="A19" s="82" t="str">
        <f>'[1]Risk factors'!V$6</f>
        <v>Neurologic disease</v>
      </c>
      <c r="B19" s="83">
        <f>'[1]All Calculations'!BI$2</f>
        <v>12</v>
      </c>
      <c r="C19" s="84">
        <f>'[1]All Calculations'!BI$195</f>
        <v>14</v>
      </c>
      <c r="D19" s="84">
        <f>'[1]All Calculations'!BI$196</f>
        <v>13</v>
      </c>
      <c r="E19" s="84">
        <f>'[1]All Calculations'!BI$199</f>
        <v>1</v>
      </c>
      <c r="F19" s="85">
        <f t="shared" si="0"/>
        <v>0.34146341463414637</v>
      </c>
      <c r="G19" s="70"/>
      <c r="H19" s="86" t="str">
        <f>'[1]Risk factors'!W$6</f>
        <v xml:space="preserve">Peripheral arterial disease </v>
      </c>
      <c r="I19" s="83">
        <f>'[1]All Calculations'!BJ$2</f>
        <v>13</v>
      </c>
      <c r="J19" s="84">
        <f>'[1]All Calculations'!BJ$201</f>
        <v>21</v>
      </c>
      <c r="K19" s="84">
        <f>'[1]All Calculations'!BJ$202</f>
        <v>16</v>
      </c>
      <c r="L19" s="84">
        <f>'[1]All Calculations'!BJ$205</f>
        <v>5</v>
      </c>
      <c r="M19" s="87">
        <f t="shared" si="1"/>
        <v>0.3888888888888889</v>
      </c>
      <c r="N19" s="88">
        <v>-1.3550135501355087E-3</v>
      </c>
      <c r="O19" s="74" t="s">
        <v>35</v>
      </c>
      <c r="P19" s="89"/>
      <c r="Q19" s="90" t="str">
        <f>'[1]Risk factors'!BI$6</f>
        <v>Cardiogenic shock</v>
      </c>
      <c r="R19" s="83">
        <f>'[1]All Calculations'!CV$2</f>
        <v>30</v>
      </c>
      <c r="S19" s="84">
        <f>'[1]All Calculations'!CV$207</f>
        <v>16</v>
      </c>
      <c r="T19" s="84">
        <f>'[1]All Calculations'!CV$208</f>
        <v>12</v>
      </c>
      <c r="U19" s="84">
        <f>'[1]All Calculations'!CV$210</f>
        <v>1</v>
      </c>
      <c r="V19" s="87">
        <f t="shared" si="2"/>
        <v>0.26229508196721313</v>
      </c>
      <c r="W19" s="91">
        <v>0.11595361855257899</v>
      </c>
      <c r="X19" s="91" t="s">
        <v>35</v>
      </c>
      <c r="Y19" s="98">
        <v>4.0072859744990919E-2</v>
      </c>
      <c r="Z19" s="81" t="s">
        <v>35</v>
      </c>
      <c r="AA19" s="178"/>
    </row>
    <row r="20" spans="1:27">
      <c r="A20" s="82" t="str">
        <f>'[1]Risk factors'!AI$6</f>
        <v>Congestive Heart Failure</v>
      </c>
      <c r="B20" s="83">
        <f>'[1]All Calculations'!BV$2</f>
        <v>17</v>
      </c>
      <c r="C20" s="84">
        <f>'[1]All Calculations'!BV$195</f>
        <v>14</v>
      </c>
      <c r="D20" s="84">
        <f>'[1]All Calculations'!BV$196</f>
        <v>13</v>
      </c>
      <c r="E20" s="84">
        <f>'[1]All Calculations'!BV$199</f>
        <v>1</v>
      </c>
      <c r="F20" s="85">
        <f t="shared" si="0"/>
        <v>0.34146341463414637</v>
      </c>
      <c r="G20" s="70"/>
      <c r="H20" s="107" t="str">
        <f>'[1]Risk factors'!AQ$6</f>
        <v>Comb. vessel disease</v>
      </c>
      <c r="I20" s="83" t="str">
        <f>'[1]All Calculations'!CD$2</f>
        <v>18x</v>
      </c>
      <c r="J20" s="84">
        <f>'[1]All Calculations'!CD$201</f>
        <v>21</v>
      </c>
      <c r="K20" s="84">
        <f>'[1]All Calculations'!CD$202</f>
        <v>19</v>
      </c>
      <c r="L20" s="84">
        <f>'[1]All Calculations'!CD$205</f>
        <v>2</v>
      </c>
      <c r="M20" s="87">
        <f t="shared" si="1"/>
        <v>0.3888888888888889</v>
      </c>
      <c r="N20" s="88">
        <v>2.3035230352303537E-2</v>
      </c>
      <c r="O20" s="74" t="s">
        <v>35</v>
      </c>
      <c r="P20" s="89"/>
      <c r="Q20" s="90" t="str">
        <f>'[1]Risk factors'!R$6</f>
        <v>Lung disease</v>
      </c>
      <c r="R20" s="83" t="str">
        <f>'[1]All Calculations'!BE$2</f>
        <v>08</v>
      </c>
      <c r="S20" s="84">
        <f>'[1]All Calculations'!BE$207</f>
        <v>15</v>
      </c>
      <c r="T20" s="84">
        <f>'[1]All Calculations'!BE$208</f>
        <v>10</v>
      </c>
      <c r="U20" s="84">
        <f>'[1]All Calculations'!BE$210</f>
        <v>2</v>
      </c>
      <c r="V20" s="87">
        <f t="shared" si="2"/>
        <v>0.24590163934426229</v>
      </c>
      <c r="W20" s="91">
        <v>-0.11995201919232307</v>
      </c>
      <c r="X20" s="91" t="s">
        <v>35</v>
      </c>
      <c r="Y20" s="98">
        <v>-0.16150576806314509</v>
      </c>
      <c r="Z20" s="81" t="s">
        <v>35</v>
      </c>
      <c r="AA20" s="178"/>
    </row>
    <row r="21" spans="1:27">
      <c r="A21" s="82" t="str">
        <f>'[1]Risk factors'!AD$6</f>
        <v>Angina</v>
      </c>
      <c r="B21" s="83">
        <f>'[1]All Calculations'!BQ$2</f>
        <v>15</v>
      </c>
      <c r="C21" s="84">
        <f>'[1]All Calculations'!BQ$195</f>
        <v>13</v>
      </c>
      <c r="D21" s="84">
        <f>'[1]All Calculations'!BQ$196</f>
        <v>13</v>
      </c>
      <c r="E21" s="84">
        <f>'[1]All Calculations'!BQ$199</f>
        <v>0</v>
      </c>
      <c r="F21" s="85">
        <f t="shared" si="0"/>
        <v>0.31707317073170732</v>
      </c>
      <c r="G21" s="70"/>
      <c r="H21" s="107" t="str">
        <f>'[1]Risk factors'!BB$6</f>
        <v>Comb. critical state</v>
      </c>
      <c r="I21" s="104" t="str">
        <f>'[1]All Calculations'!CO$2</f>
        <v>23x</v>
      </c>
      <c r="J21" s="105">
        <f>'[1]All Calculations'!CO$201</f>
        <v>20</v>
      </c>
      <c r="K21" s="105">
        <f>'[1]All Calculations'!CO$202</f>
        <v>20</v>
      </c>
      <c r="L21" s="105">
        <f>'[1]All Calculations'!CO$205</f>
        <v>0</v>
      </c>
      <c r="M21" s="108">
        <f t="shared" si="1"/>
        <v>0.37037037037037035</v>
      </c>
      <c r="N21" s="88">
        <v>7.7687443541102075E-2</v>
      </c>
      <c r="O21" s="74" t="s">
        <v>35</v>
      </c>
      <c r="P21" s="89"/>
      <c r="Q21" s="90" t="str">
        <f>'[1]Risk factors'!AA$6</f>
        <v>NYHA class</v>
      </c>
      <c r="R21" s="83">
        <f>'[1]All Calculations'!BN$2</f>
        <v>14</v>
      </c>
      <c r="S21" s="84">
        <f>'[1]All Calculations'!BN$207</f>
        <v>15</v>
      </c>
      <c r="T21" s="84">
        <f>'[1]All Calculations'!BN$208</f>
        <v>11</v>
      </c>
      <c r="U21" s="84">
        <f>'[1]All Calculations'!BN$210</f>
        <v>2</v>
      </c>
      <c r="V21" s="87">
        <f t="shared" si="2"/>
        <v>0.24590163934426229</v>
      </c>
      <c r="W21" s="91">
        <v>1.999200319872052E-3</v>
      </c>
      <c r="X21" s="91" t="s">
        <v>35</v>
      </c>
      <c r="Y21" s="98">
        <v>9.7753491196114151E-2</v>
      </c>
      <c r="Z21" s="81" t="s">
        <v>35</v>
      </c>
      <c r="AA21" s="178"/>
    </row>
    <row r="22" spans="1:27">
      <c r="A22" s="103" t="str">
        <f>'[1]Risk factors'!BB$6</f>
        <v>Comb. critical state</v>
      </c>
      <c r="B22" s="104" t="str">
        <f>'[1]All Calculations'!CO$2</f>
        <v>23x</v>
      </c>
      <c r="C22" s="105">
        <f>'[1]All Calculations'!CO$195</f>
        <v>12</v>
      </c>
      <c r="D22" s="105">
        <f>'[1]All Calculations'!CO$196</f>
        <v>12</v>
      </c>
      <c r="E22" s="105">
        <f>'[1]All Calculations'!CO$199</f>
        <v>0</v>
      </c>
      <c r="F22" s="106">
        <f t="shared" si="0"/>
        <v>0.29268292682926828</v>
      </c>
      <c r="G22" s="129"/>
      <c r="H22" s="86" t="str">
        <f>'[1]Risk factors'!AI$6</f>
        <v>Congestive Heart Failure</v>
      </c>
      <c r="I22" s="83">
        <f>'[1]All Calculations'!BV$2</f>
        <v>17</v>
      </c>
      <c r="J22" s="84">
        <f>'[1]All Calculations'!BV$201</f>
        <v>19</v>
      </c>
      <c r="K22" s="84">
        <f>'[1]All Calculations'!BV$202</f>
        <v>13</v>
      </c>
      <c r="L22" s="84">
        <f>'[1]All Calculations'!BV$205</f>
        <v>6</v>
      </c>
      <c r="M22" s="87">
        <f t="shared" si="1"/>
        <v>0.35185185185185186</v>
      </c>
      <c r="N22" s="88">
        <v>1.0388437217705493E-2</v>
      </c>
      <c r="O22" s="74" t="s">
        <v>35</v>
      </c>
      <c r="P22" s="130"/>
      <c r="Q22" s="118" t="str">
        <f>'[1]Risk factors'!AQ$6</f>
        <v>Comb. vessel disease</v>
      </c>
      <c r="R22" s="83" t="str">
        <f>'[1]All Calculations'!CD$2</f>
        <v>18x</v>
      </c>
      <c r="S22" s="84">
        <f>'[1]All Calculations'!CD$207</f>
        <v>15</v>
      </c>
      <c r="T22" s="84">
        <f>'[1]All Calculations'!CD$208</f>
        <v>10</v>
      </c>
      <c r="U22" s="84">
        <f>'[1]All Calculations'!CD$210</f>
        <v>2</v>
      </c>
      <c r="V22" s="87">
        <f t="shared" si="2"/>
        <v>0.24590163934426229</v>
      </c>
      <c r="W22" s="91">
        <v>-0.11995201919232307</v>
      </c>
      <c r="X22" s="91" t="s">
        <v>35</v>
      </c>
      <c r="Y22" s="98">
        <v>-0.1429872495446266</v>
      </c>
      <c r="Z22" s="81" t="s">
        <v>35</v>
      </c>
      <c r="AA22" s="177"/>
    </row>
    <row r="23" spans="1:27">
      <c r="A23" s="82" t="str">
        <f>'[1]Risk factors'!K$6</f>
        <v xml:space="preserve">Body size measurements </v>
      </c>
      <c r="B23" s="83" t="str">
        <f>'[1]All Calculations'!AX$2</f>
        <v>03</v>
      </c>
      <c r="C23" s="84">
        <f>'[1]All Calculations'!AX$195</f>
        <v>11</v>
      </c>
      <c r="D23" s="84">
        <f>'[1]All Calculations'!AX$196</f>
        <v>11</v>
      </c>
      <c r="E23" s="84">
        <f>'[1]All Calculations'!AX$199</f>
        <v>0</v>
      </c>
      <c r="F23" s="85">
        <f t="shared" si="0"/>
        <v>0.26829268292682928</v>
      </c>
      <c r="G23" s="70"/>
      <c r="H23" s="86" t="str">
        <f>'[1]Risk factors'!K$6</f>
        <v xml:space="preserve">Body size measurements </v>
      </c>
      <c r="I23" s="83" t="str">
        <f>'[1]All Calculations'!AX$2</f>
        <v>03</v>
      </c>
      <c r="J23" s="84">
        <f>'[1]All Calculations'!AX$201</f>
        <v>18</v>
      </c>
      <c r="K23" s="84">
        <f>'[1]All Calculations'!AX$202</f>
        <v>14</v>
      </c>
      <c r="L23" s="84">
        <f>'[1]All Calculations'!AX$205</f>
        <v>4</v>
      </c>
      <c r="M23" s="87">
        <f t="shared" si="1"/>
        <v>0.33333333333333331</v>
      </c>
      <c r="N23" s="88">
        <v>6.504065040650403E-2</v>
      </c>
      <c r="O23" s="74" t="s">
        <v>35</v>
      </c>
      <c r="P23" s="89"/>
      <c r="Q23" s="90" t="str">
        <f>'[1]Risk factors'!V$6</f>
        <v>Neurologic disease</v>
      </c>
      <c r="R23" s="83">
        <f>'[1]All Calculations'!BI$2</f>
        <v>12</v>
      </c>
      <c r="S23" s="84">
        <f>'[1]All Calculations'!BI$207</f>
        <v>14</v>
      </c>
      <c r="T23" s="84">
        <f>'[1]All Calculations'!BI$208</f>
        <v>9</v>
      </c>
      <c r="U23" s="84">
        <f>'[1]All Calculations'!BI$210</f>
        <v>2</v>
      </c>
      <c r="V23" s="87">
        <f t="shared" si="2"/>
        <v>0.22950819672131148</v>
      </c>
      <c r="W23" s="91">
        <v>-0.11195521791283489</v>
      </c>
      <c r="X23" s="91" t="s">
        <v>35</v>
      </c>
      <c r="Y23" s="98">
        <v>-0.15938069216757741</v>
      </c>
      <c r="Z23" s="81" t="s">
        <v>35</v>
      </c>
      <c r="AA23" s="178"/>
    </row>
    <row r="24" spans="1:27">
      <c r="A24" s="82" t="str">
        <f>'[1]Risk factors'!BF$6</f>
        <v>Left main disease</v>
      </c>
      <c r="B24" s="83">
        <f>'[1]All Calculations'!CS$2</f>
        <v>27</v>
      </c>
      <c r="C24" s="84">
        <f>'[1]All Calculations'!CS$195</f>
        <v>11</v>
      </c>
      <c r="D24" s="84">
        <f>'[1]All Calculations'!CS$196</f>
        <v>10</v>
      </c>
      <c r="E24" s="84">
        <f>'[1]All Calculations'!CS$199</f>
        <v>1</v>
      </c>
      <c r="F24" s="85">
        <f t="shared" si="0"/>
        <v>0.26829268292682928</v>
      </c>
      <c r="G24" s="70"/>
      <c r="H24" s="86" t="str">
        <f>'[1]Risk factors'!BF$6</f>
        <v>Left main disease</v>
      </c>
      <c r="I24" s="83">
        <f>'[1]All Calculations'!CS$2</f>
        <v>27</v>
      </c>
      <c r="J24" s="84">
        <f>'[1]All Calculations'!CS$201</f>
        <v>18</v>
      </c>
      <c r="K24" s="84">
        <f>'[1]All Calculations'!CS$202</f>
        <v>16</v>
      </c>
      <c r="L24" s="84">
        <f>'[1]All Calculations'!CS$205</f>
        <v>2</v>
      </c>
      <c r="M24" s="87">
        <f t="shared" si="1"/>
        <v>0.33333333333333331</v>
      </c>
      <c r="N24" s="88">
        <v>6.504065040650403E-2</v>
      </c>
      <c r="O24" s="74" t="s">
        <v>35</v>
      </c>
      <c r="P24" s="89"/>
      <c r="Q24" s="90" t="str">
        <f>'[1]Risk factors'!AI$6</f>
        <v>Congestive Heart Failure</v>
      </c>
      <c r="R24" s="83">
        <f>'[1]All Calculations'!BV$2</f>
        <v>17</v>
      </c>
      <c r="S24" s="84">
        <f>'[1]All Calculations'!BV$207</f>
        <v>14</v>
      </c>
      <c r="T24" s="84">
        <f>'[1]All Calculations'!BV$208</f>
        <v>11</v>
      </c>
      <c r="U24" s="84">
        <f>'[1]All Calculations'!BV$210</f>
        <v>1</v>
      </c>
      <c r="V24" s="87">
        <f t="shared" si="2"/>
        <v>0.22950819672131148</v>
      </c>
      <c r="W24" s="91">
        <v>-0.11195521791283489</v>
      </c>
      <c r="X24" s="91" t="s">
        <v>35</v>
      </c>
      <c r="Y24" s="98">
        <v>-0.12234365513054038</v>
      </c>
      <c r="Z24" s="81" t="s">
        <v>35</v>
      </c>
      <c r="AA24" s="178"/>
    </row>
    <row r="25" spans="1:27">
      <c r="A25" s="103" t="str">
        <f>'[1]Risk factors'!CC$6</f>
        <v>Comb. ECG or arrhythmia variables</v>
      </c>
      <c r="B25" s="104" t="str">
        <f>'[1]All Calculations'!DP$2</f>
        <v>39x</v>
      </c>
      <c r="C25" s="105">
        <f>'[1]All Calculations'!DP$195</f>
        <v>11</v>
      </c>
      <c r="D25" s="105">
        <f>'[1]All Calculations'!DP$196</f>
        <v>11</v>
      </c>
      <c r="E25" s="105">
        <f>'[1]All Calculations'!DP$199</f>
        <v>0</v>
      </c>
      <c r="F25" s="106">
        <f t="shared" si="0"/>
        <v>0.26829268292682928</v>
      </c>
      <c r="G25" s="129"/>
      <c r="H25" s="107" t="str">
        <f>'[1]Risk factors'!AX$6</f>
        <v>Comb. HTN or BP</v>
      </c>
      <c r="I25" s="104" t="str">
        <f>'[1]All Calculations'!CK$2</f>
        <v>21x</v>
      </c>
      <c r="J25" s="105">
        <f>'[1]All Calculations'!CK$201</f>
        <v>14</v>
      </c>
      <c r="K25" s="105">
        <f>'[1]All Calculations'!CK$202</f>
        <v>13</v>
      </c>
      <c r="L25" s="105">
        <f>'[1]All Calculations'!CK$205</f>
        <v>1</v>
      </c>
      <c r="M25" s="108">
        <f t="shared" si="1"/>
        <v>0.25925925925925924</v>
      </c>
      <c r="N25" s="88">
        <v>0.11291779584462511</v>
      </c>
      <c r="O25" s="74" t="s">
        <v>35</v>
      </c>
      <c r="P25" s="130"/>
      <c r="Q25" s="90" t="str">
        <f>'[1]Risk factors'!AO$6</f>
        <v>Number of diseased vessels</v>
      </c>
      <c r="R25" s="83">
        <f>'[1]All Calculations'!CB$2</f>
        <v>18</v>
      </c>
      <c r="S25" s="84">
        <f>'[1]All Calculations'!CB$207</f>
        <v>12</v>
      </c>
      <c r="T25" s="84">
        <f>'[1]All Calculations'!CB$208</f>
        <v>9</v>
      </c>
      <c r="U25" s="84">
        <f>'[1]All Calculations'!CB$210</f>
        <v>1</v>
      </c>
      <c r="V25" s="87">
        <f t="shared" si="2"/>
        <v>0.19672131147540983</v>
      </c>
      <c r="W25" s="91">
        <v>2.5989604158336649E-2</v>
      </c>
      <c r="X25" s="91" t="s">
        <v>35</v>
      </c>
      <c r="Y25" s="98">
        <v>-6.98239222829386E-3</v>
      </c>
      <c r="Z25" s="81" t="s">
        <v>35</v>
      </c>
      <c r="AA25" s="177"/>
    </row>
    <row r="26" spans="1:27">
      <c r="A26" s="82" t="str">
        <f>'[1]Risk factors'!AA$6</f>
        <v>NYHA class</v>
      </c>
      <c r="B26" s="83">
        <f>'[1]All Calculations'!BN$2</f>
        <v>14</v>
      </c>
      <c r="C26" s="84">
        <f>'[1]All Calculations'!BN$195</f>
        <v>10</v>
      </c>
      <c r="D26" s="84">
        <f>'[1]All Calculations'!BN$196</f>
        <v>10</v>
      </c>
      <c r="E26" s="84">
        <f>'[1]All Calculations'!BN$199</f>
        <v>0</v>
      </c>
      <c r="F26" s="85">
        <f t="shared" si="0"/>
        <v>0.24390243902439024</v>
      </c>
      <c r="G26" s="70"/>
      <c r="H26" s="86" t="str">
        <f>'[1]Risk factors'!AV$6</f>
        <v>Hypertension</v>
      </c>
      <c r="I26" s="83">
        <f>'[1]All Calculations'!CI$2</f>
        <v>21</v>
      </c>
      <c r="J26" s="84">
        <f>'[1]All Calculations'!CI$201</f>
        <v>13</v>
      </c>
      <c r="K26" s="84">
        <f>'[1]All Calculations'!CI$202</f>
        <v>12</v>
      </c>
      <c r="L26" s="84">
        <f>'[1]All Calculations'!CI$205</f>
        <v>1</v>
      </c>
      <c r="M26" s="87">
        <f t="shared" si="1"/>
        <v>0.24074074074074073</v>
      </c>
      <c r="N26" s="88">
        <v>9.439927732610659E-2</v>
      </c>
      <c r="O26" s="74" t="s">
        <v>35</v>
      </c>
      <c r="P26" s="89"/>
      <c r="Q26" s="90" t="str">
        <f>'[1]Risk factors'!AZ$6</f>
        <v>Preoperative IABP use</v>
      </c>
      <c r="R26" s="83">
        <f>'[1]All Calculations'!CM$2</f>
        <v>23</v>
      </c>
      <c r="S26" s="84">
        <f>'[1]All Calculations'!CM$207</f>
        <v>12</v>
      </c>
      <c r="T26" s="84">
        <f>'[1]All Calculations'!CM$208</f>
        <v>9</v>
      </c>
      <c r="U26" s="84">
        <f>'[1]All Calculations'!CM$210</f>
        <v>1</v>
      </c>
      <c r="V26" s="87">
        <f t="shared" si="2"/>
        <v>0.19672131147540983</v>
      </c>
      <c r="W26" s="91">
        <v>2.5989604158336649E-2</v>
      </c>
      <c r="X26" s="91" t="s">
        <v>35</v>
      </c>
      <c r="Y26" s="98">
        <v>4.8573163327261693E-2</v>
      </c>
      <c r="Z26" s="81" t="s">
        <v>35</v>
      </c>
      <c r="AA26" s="178"/>
    </row>
    <row r="27" spans="1:27">
      <c r="A27" s="82" t="str">
        <f>'[1]Risk factors'!M$6</f>
        <v>Diabetes</v>
      </c>
      <c r="B27" s="83" t="str">
        <f>'[1]All Calculations'!AZ$2</f>
        <v>04</v>
      </c>
      <c r="C27" s="84">
        <f>'[1]All Calculations'!AZ$195</f>
        <v>9</v>
      </c>
      <c r="D27" s="84">
        <f>'[1]All Calculations'!AZ$196</f>
        <v>8</v>
      </c>
      <c r="E27" s="84">
        <f>'[1]All Calculations'!AZ$199</f>
        <v>1</v>
      </c>
      <c r="F27" s="85">
        <f t="shared" si="0"/>
        <v>0.21951219512195122</v>
      </c>
      <c r="G27" s="70"/>
      <c r="H27" s="86" t="str">
        <f>'[1]Risk factors'!BI$6</f>
        <v>Cardiogenic shock</v>
      </c>
      <c r="I27" s="83">
        <f>'[1]All Calculations'!CV$2</f>
        <v>30</v>
      </c>
      <c r="J27" s="84">
        <f>'[1]All Calculations'!CV$201</f>
        <v>12</v>
      </c>
      <c r="K27" s="84">
        <f>'[1]All Calculations'!CV$202</f>
        <v>12</v>
      </c>
      <c r="L27" s="84">
        <f>'[1]All Calculations'!CV$205</f>
        <v>0</v>
      </c>
      <c r="M27" s="87">
        <f t="shared" si="1"/>
        <v>0.22222222222222221</v>
      </c>
      <c r="N27" s="88">
        <v>7.5880758807588072E-2</v>
      </c>
      <c r="O27" s="74" t="s">
        <v>35</v>
      </c>
      <c r="P27" s="89"/>
      <c r="Q27" s="90" t="str">
        <f>'[1]Risk factors'!CP$6</f>
        <v>Concurrent procedure</v>
      </c>
      <c r="R27" s="83">
        <f>'[1]All Calculations'!EC$2</f>
        <v>47</v>
      </c>
      <c r="S27" s="84">
        <f>'[1]All Calculations'!EC$207</f>
        <v>11</v>
      </c>
      <c r="T27" s="84">
        <f>'[1]All Calculations'!EC$208</f>
        <v>11</v>
      </c>
      <c r="U27" s="84">
        <f>'[1]All Calculations'!EC$210</f>
        <v>0</v>
      </c>
      <c r="V27" s="87">
        <f t="shared" si="2"/>
        <v>0.18032786885245902</v>
      </c>
      <c r="W27" s="91">
        <v>3.3986405437824885E-2</v>
      </c>
      <c r="X27" s="91" t="s">
        <v>35</v>
      </c>
      <c r="Y27" s="98">
        <v>1.3661202185792365E-2</v>
      </c>
      <c r="Z27" s="81" t="s">
        <v>35</v>
      </c>
      <c r="AA27" s="178"/>
    </row>
    <row r="28" spans="1:27">
      <c r="A28" s="82" t="str">
        <f>'[1]Risk factors'!AO$6</f>
        <v>Number of diseased vessels</v>
      </c>
      <c r="B28" s="83">
        <f>'[1]All Calculations'!CB$2</f>
        <v>18</v>
      </c>
      <c r="C28" s="84">
        <f>'[1]All Calculations'!CB$195</f>
        <v>7</v>
      </c>
      <c r="D28" s="84">
        <f>'[1]All Calculations'!CB$196</f>
        <v>7</v>
      </c>
      <c r="E28" s="84">
        <f>'[1]All Calculations'!CB$199</f>
        <v>0</v>
      </c>
      <c r="F28" s="85">
        <f t="shared" si="0"/>
        <v>0.17073170731707318</v>
      </c>
      <c r="G28" s="70"/>
      <c r="H28" s="86" t="str">
        <f>'[1]Risk factors'!DI$6</f>
        <v>Postoperative variables</v>
      </c>
      <c r="I28" s="83">
        <f>'[1]All Calculations'!EV$2</f>
        <v>999</v>
      </c>
      <c r="J28" s="84">
        <f>'[1]All Calculations'!EV$201</f>
        <v>12</v>
      </c>
      <c r="K28" s="84">
        <f>'[1]All Calculations'!EV$202</f>
        <v>8</v>
      </c>
      <c r="L28" s="84">
        <f>'[1]All Calculations'!EV$205</f>
        <v>4</v>
      </c>
      <c r="M28" s="87">
        <f t="shared" si="1"/>
        <v>0.22222222222222221</v>
      </c>
      <c r="N28" s="88">
        <v>0.14905149051490513</v>
      </c>
      <c r="O28" s="74" t="s">
        <v>35</v>
      </c>
      <c r="P28" s="89"/>
      <c r="Q28" s="90" t="str">
        <f>'[1]Risk factors'!K$6</f>
        <v xml:space="preserve">Body size measurements </v>
      </c>
      <c r="R28" s="83" t="str">
        <f>'[1]All Calculations'!AX$2</f>
        <v>03</v>
      </c>
      <c r="S28" s="84">
        <f>'[1]All Calculations'!AX$207</f>
        <v>10</v>
      </c>
      <c r="T28" s="84">
        <f>'[1]All Calculations'!AX$208</f>
        <v>6</v>
      </c>
      <c r="U28" s="84">
        <f>'[1]All Calculations'!AX$210</f>
        <v>1</v>
      </c>
      <c r="V28" s="87">
        <f t="shared" si="2"/>
        <v>0.16393442622950818</v>
      </c>
      <c r="W28" s="91">
        <v>-0.1043582566973211</v>
      </c>
      <c r="X28" s="91" t="s">
        <v>35</v>
      </c>
      <c r="Y28" s="98">
        <v>-0.16939890710382513</v>
      </c>
      <c r="Z28" s="81" t="s">
        <v>35</v>
      </c>
      <c r="AA28" s="178"/>
    </row>
    <row r="29" spans="1:27">
      <c r="A29" s="82" t="str">
        <f>'[1]Risk factors'!AZ$6</f>
        <v>Preoperative IABP use</v>
      </c>
      <c r="B29" s="83">
        <f>'[1]All Calculations'!CM$2</f>
        <v>23</v>
      </c>
      <c r="C29" s="84">
        <f>'[1]All Calculations'!CM$195</f>
        <v>7</v>
      </c>
      <c r="D29" s="84">
        <f>'[1]All Calculations'!CM$196</f>
        <v>7</v>
      </c>
      <c r="E29" s="84">
        <f>'[1]All Calculations'!CM$199</f>
        <v>0</v>
      </c>
      <c r="F29" s="85">
        <f t="shared" si="0"/>
        <v>0.17073170731707318</v>
      </c>
      <c r="G29" s="129"/>
      <c r="H29" s="86" t="str">
        <f>'[1]Risk factors'!AO$6</f>
        <v>Number of diseased vessels</v>
      </c>
      <c r="I29" s="83">
        <f>'[1]All Calculations'!CB$2</f>
        <v>18</v>
      </c>
      <c r="J29" s="84">
        <f>'[1]All Calculations'!CB$201</f>
        <v>11</v>
      </c>
      <c r="K29" s="84">
        <f>'[1]All Calculations'!CB$202</f>
        <v>11</v>
      </c>
      <c r="L29" s="84">
        <f>'[1]All Calculations'!CB$205</f>
        <v>0</v>
      </c>
      <c r="M29" s="87">
        <f t="shared" si="1"/>
        <v>0.20370370370370369</v>
      </c>
      <c r="N29" s="88">
        <v>3.2971996386630509E-2</v>
      </c>
      <c r="O29" s="74" t="s">
        <v>35</v>
      </c>
      <c r="P29" s="130"/>
      <c r="Q29" s="118" t="str">
        <f>'[1]Risk factors'!BV$6</f>
        <v>Comb. PCI variables</v>
      </c>
      <c r="R29" s="104" t="str">
        <f>'[1]All Calculations'!DI$2</f>
        <v>37x</v>
      </c>
      <c r="S29" s="105">
        <f>'[1]All Calculations'!DI$207</f>
        <v>10</v>
      </c>
      <c r="T29" s="105">
        <f>'[1]All Calculations'!DI$208</f>
        <v>7</v>
      </c>
      <c r="U29" s="105">
        <f>'[1]All Calculations'!DI$210</f>
        <v>1</v>
      </c>
      <c r="V29" s="108">
        <f t="shared" si="2"/>
        <v>0.16393442622950818</v>
      </c>
      <c r="W29" s="119">
        <v>1.7592962814874047E-2</v>
      </c>
      <c r="X29" s="91" t="s">
        <v>35</v>
      </c>
      <c r="Y29" s="120">
        <v>1.5786278081360045E-2</v>
      </c>
      <c r="Z29" s="81" t="s">
        <v>35</v>
      </c>
      <c r="AA29" s="178"/>
    </row>
    <row r="30" spans="1:27">
      <c r="A30" s="82" t="str">
        <f>'[1]Risk factors'!AU$6</f>
        <v>Valve disease</v>
      </c>
      <c r="B30" s="83">
        <f>'[1]All Calculations'!CH$2</f>
        <v>20</v>
      </c>
      <c r="C30" s="84">
        <f>'[1]All Calculations'!CH$195</f>
        <v>6</v>
      </c>
      <c r="D30" s="84">
        <f>'[1]All Calculations'!CH$196</f>
        <v>6</v>
      </c>
      <c r="E30" s="84">
        <f>'[1]All Calculations'!CH$199</f>
        <v>0</v>
      </c>
      <c r="F30" s="85">
        <f t="shared" si="0"/>
        <v>0.14634146341463414</v>
      </c>
      <c r="G30" s="70"/>
      <c r="H30" s="107" t="str">
        <f>'[1]Risk factors'!CC$6</f>
        <v>Comb. ECG or arrhythmia variables</v>
      </c>
      <c r="I30" s="104" t="str">
        <f>'[1]All Calculations'!DP$2</f>
        <v>39x</v>
      </c>
      <c r="J30" s="105">
        <f>'[1]All Calculations'!DP$201</f>
        <v>11</v>
      </c>
      <c r="K30" s="105">
        <f>'[1]All Calculations'!DP$202</f>
        <v>10</v>
      </c>
      <c r="L30" s="105">
        <f>'[1]All Calculations'!DP$205</f>
        <v>1</v>
      </c>
      <c r="M30" s="108">
        <f t="shared" si="1"/>
        <v>0.20370370370370369</v>
      </c>
      <c r="N30" s="109">
        <v>-6.4588979223125592E-2</v>
      </c>
      <c r="O30" s="74" t="s">
        <v>35</v>
      </c>
      <c r="P30" s="89"/>
      <c r="Q30" s="90" t="str">
        <f>'[1]Risk factors'!BY$6</f>
        <v>Atrial arrhythmia</v>
      </c>
      <c r="R30" s="83" t="str">
        <f>'[1]All Calculations'!DL$2</f>
        <v>39b</v>
      </c>
      <c r="S30" s="84">
        <f>'[1]All Calculations'!DL$207</f>
        <v>10</v>
      </c>
      <c r="T30" s="84">
        <f>'[1]All Calculations'!DL$208</f>
        <v>6</v>
      </c>
      <c r="U30" s="84">
        <f>'[1]All Calculations'!DL$210</f>
        <v>2</v>
      </c>
      <c r="V30" s="87">
        <f t="shared" si="2"/>
        <v>0.16393442622950818</v>
      </c>
      <c r="W30" s="91">
        <v>0.13954418232706917</v>
      </c>
      <c r="X30" s="91" t="s">
        <v>35</v>
      </c>
      <c r="Y30" s="98">
        <v>0.12689738919247115</v>
      </c>
      <c r="Z30" s="81" t="s">
        <v>35</v>
      </c>
      <c r="AA30" s="177"/>
    </row>
    <row r="31" spans="1:27">
      <c r="A31" s="82" t="str">
        <f>'[1]Risk factors'!AV$6</f>
        <v>Hypertension</v>
      </c>
      <c r="B31" s="83">
        <f>'[1]All Calculations'!CI$2</f>
        <v>21</v>
      </c>
      <c r="C31" s="84">
        <f>'[1]All Calculations'!CI$195</f>
        <v>6</v>
      </c>
      <c r="D31" s="84">
        <f>'[1]All Calculations'!CI$196</f>
        <v>6</v>
      </c>
      <c r="E31" s="84">
        <f>'[1]All Calculations'!CI$199</f>
        <v>0</v>
      </c>
      <c r="F31" s="85">
        <f t="shared" si="0"/>
        <v>0.14634146341463414</v>
      </c>
      <c r="G31" s="70"/>
      <c r="H31" s="86" t="str">
        <f>'[1]Risk factors'!S$6</f>
        <v>Pulmonary hypertension</v>
      </c>
      <c r="I31" s="83" t="str">
        <f>'[1]All Calculations'!BF$2</f>
        <v>09</v>
      </c>
      <c r="J31" s="84">
        <f>'[1]All Calculations'!BF$201</f>
        <v>10</v>
      </c>
      <c r="K31" s="84">
        <f>'[1]All Calculations'!BF$202</f>
        <v>10</v>
      </c>
      <c r="L31" s="84">
        <f>'[1]All Calculations'!BF$205</f>
        <v>0</v>
      </c>
      <c r="M31" s="87">
        <f t="shared" si="1"/>
        <v>0.18518518518518517</v>
      </c>
      <c r="N31" s="88">
        <v>8.7624209575429074E-2</v>
      </c>
      <c r="O31" s="74" t="s">
        <v>35</v>
      </c>
      <c r="P31" s="89"/>
      <c r="Q31" s="90" t="str">
        <f>'[1]Risk factors'!AU$6</f>
        <v>Valve disease</v>
      </c>
      <c r="R31" s="83">
        <f>'[1]All Calculations'!CH$2</f>
        <v>20</v>
      </c>
      <c r="S31" s="84">
        <f>'[1]All Calculations'!CH$207</f>
        <v>9</v>
      </c>
      <c r="T31" s="84">
        <f>'[1]All Calculations'!CH$208</f>
        <v>6</v>
      </c>
      <c r="U31" s="84">
        <f>'[1]All Calculations'!CH$210</f>
        <v>1</v>
      </c>
      <c r="V31" s="87">
        <f t="shared" si="2"/>
        <v>0.14754098360655737</v>
      </c>
      <c r="W31" s="91">
        <v>1.1995201919232368E-3</v>
      </c>
      <c r="X31" s="91" t="s">
        <v>35</v>
      </c>
      <c r="Y31" s="98">
        <v>7.3466909532483304E-2</v>
      </c>
      <c r="Z31" s="81" t="s">
        <v>35</v>
      </c>
      <c r="AA31" s="178"/>
    </row>
    <row r="32" spans="1:27">
      <c r="A32" s="82" t="str">
        <f>'[1]Risk factors'!BC$6</f>
        <v>Nitroglycerin use</v>
      </c>
      <c r="B32" s="83">
        <f>'[1]All Calculations'!CP$2</f>
        <v>24</v>
      </c>
      <c r="C32" s="84">
        <f>'[1]All Calculations'!CP$195</f>
        <v>6</v>
      </c>
      <c r="D32" s="84">
        <f>'[1]All Calculations'!CP$196</f>
        <v>6</v>
      </c>
      <c r="E32" s="84">
        <f>'[1]All Calculations'!CP$199</f>
        <v>0</v>
      </c>
      <c r="F32" s="85">
        <f t="shared" si="0"/>
        <v>0.14634146341463414</v>
      </c>
      <c r="G32" s="70"/>
      <c r="H32" s="86" t="str">
        <f>'[1]Risk factors'!CP$6</f>
        <v>Concurrent procedure</v>
      </c>
      <c r="I32" s="83">
        <f>'[1]All Calculations'!EC$2</f>
        <v>47</v>
      </c>
      <c r="J32" s="84">
        <f>'[1]All Calculations'!EC$201</f>
        <v>9</v>
      </c>
      <c r="K32" s="84">
        <f>'[1]All Calculations'!EC$202</f>
        <v>9</v>
      </c>
      <c r="L32" s="84">
        <f>'[1]All Calculations'!EC$205</f>
        <v>0</v>
      </c>
      <c r="M32" s="87">
        <f t="shared" si="1"/>
        <v>0.16666666666666666</v>
      </c>
      <c r="N32" s="88">
        <v>2.032520325203252E-2</v>
      </c>
      <c r="O32" s="74" t="s">
        <v>35</v>
      </c>
      <c r="P32" s="89"/>
      <c r="Q32" s="90" t="str">
        <f>'[1]Risk factors'!BA$6</f>
        <v>Inotropic medication</v>
      </c>
      <c r="R32" s="83" t="str">
        <f>'[1]All Calculations'!CN$2</f>
        <v>23a</v>
      </c>
      <c r="S32" s="84">
        <f>'[1]All Calculations'!CN$207</f>
        <v>9</v>
      </c>
      <c r="T32" s="84">
        <f>'[1]All Calculations'!CN$208</f>
        <v>6</v>
      </c>
      <c r="U32" s="84">
        <f>'[1]All Calculations'!CN$210</f>
        <v>1</v>
      </c>
      <c r="V32" s="87">
        <f t="shared" si="2"/>
        <v>0.14754098360655737</v>
      </c>
      <c r="W32" s="91">
        <v>7.4370251899240306E-2</v>
      </c>
      <c r="X32" s="91" t="s">
        <v>35</v>
      </c>
      <c r="Y32" s="98">
        <v>9.1985428051001822E-2</v>
      </c>
      <c r="Z32" s="81" t="s">
        <v>35</v>
      </c>
      <c r="AA32" s="178"/>
    </row>
    <row r="33" spans="1:27">
      <c r="A33" s="82" t="str">
        <f>'[1]Risk factors'!BH$6</f>
        <v>Cardiomegaly</v>
      </c>
      <c r="B33" s="83">
        <f>'[1]All Calculations'!CU$2</f>
        <v>29</v>
      </c>
      <c r="C33" s="84">
        <f>'[1]All Calculations'!CU$195</f>
        <v>6</v>
      </c>
      <c r="D33" s="84">
        <f>'[1]All Calculations'!CU$196</f>
        <v>6</v>
      </c>
      <c r="E33" s="84">
        <f>'[1]All Calculations'!CU$199</f>
        <v>0</v>
      </c>
      <c r="F33" s="85">
        <f t="shared" si="0"/>
        <v>0.14634146341463414</v>
      </c>
      <c r="G33" s="70"/>
      <c r="H33" s="86" t="str">
        <f>'[1]Risk factors'!AA$6</f>
        <v>NYHA class</v>
      </c>
      <c r="I33" s="83">
        <f>'[1]All Calculations'!BN$2</f>
        <v>14</v>
      </c>
      <c r="J33" s="84">
        <f>'[1]All Calculations'!BN$201</f>
        <v>8</v>
      </c>
      <c r="K33" s="84">
        <f>'[1]All Calculations'!BN$202</f>
        <v>8</v>
      </c>
      <c r="L33" s="84">
        <f>'[1]All Calculations'!BN$205</f>
        <v>0</v>
      </c>
      <c r="M33" s="87">
        <f t="shared" si="1"/>
        <v>0.14814814814814814</v>
      </c>
      <c r="N33" s="88">
        <v>-9.5754290876242099E-2</v>
      </c>
      <c r="O33" s="74" t="s">
        <v>35</v>
      </c>
      <c r="P33" s="89"/>
      <c r="Q33" s="90" t="str">
        <f>'[1]Risk factors'!AD$6</f>
        <v>Angina</v>
      </c>
      <c r="R33" s="83">
        <f>'[1]All Calculations'!BQ$2</f>
        <v>15</v>
      </c>
      <c r="S33" s="84">
        <f>'[1]All Calculations'!BQ$207</f>
        <v>8</v>
      </c>
      <c r="T33" s="84">
        <f>'[1]All Calculations'!BQ$208</f>
        <v>5</v>
      </c>
      <c r="U33" s="84">
        <f>'[1]All Calculations'!BQ$210</f>
        <v>1</v>
      </c>
      <c r="V33" s="87">
        <f t="shared" si="2"/>
        <v>0.13114754098360656</v>
      </c>
      <c r="W33" s="91">
        <v>-0.18592562974810076</v>
      </c>
      <c r="X33" s="91" t="s">
        <v>35</v>
      </c>
      <c r="Y33" s="98">
        <v>3.8554948391013977E-2</v>
      </c>
      <c r="Z33" s="81" t="s">
        <v>35</v>
      </c>
      <c r="AA33" s="178"/>
    </row>
    <row r="34" spans="1:27">
      <c r="A34" s="82" t="str">
        <f>'[1]Risk factors'!BI$6</f>
        <v>Cardiogenic shock</v>
      </c>
      <c r="B34" s="83">
        <f>'[1]All Calculations'!CV$2</f>
        <v>30</v>
      </c>
      <c r="C34" s="84">
        <f>'[1]All Calculations'!CV$195</f>
        <v>6</v>
      </c>
      <c r="D34" s="84">
        <f>'[1]All Calculations'!CV$196</f>
        <v>6</v>
      </c>
      <c r="E34" s="84">
        <f>'[1]All Calculations'!CV$199</f>
        <v>0</v>
      </c>
      <c r="F34" s="85">
        <f t="shared" si="0"/>
        <v>0.14634146341463414</v>
      </c>
      <c r="G34" s="129"/>
      <c r="H34" s="86" t="str">
        <f>'[1]Risk factors'!AZ$6</f>
        <v>Preoperative IABP use</v>
      </c>
      <c r="I34" s="83">
        <f>'[1]All Calculations'!CM$2</f>
        <v>23</v>
      </c>
      <c r="J34" s="84">
        <f>'[1]All Calculations'!CM$201</f>
        <v>8</v>
      </c>
      <c r="K34" s="84">
        <f>'[1]All Calculations'!CM$202</f>
        <v>8</v>
      </c>
      <c r="L34" s="84">
        <f>'[1]All Calculations'!CM$205</f>
        <v>0</v>
      </c>
      <c r="M34" s="87">
        <f t="shared" si="1"/>
        <v>0.14814814814814814</v>
      </c>
      <c r="N34" s="88">
        <v>-2.2583559168925044E-2</v>
      </c>
      <c r="O34" s="74" t="s">
        <v>35</v>
      </c>
      <c r="P34" s="130"/>
      <c r="Q34" s="90" t="str">
        <f>'[1]Risk factors'!AY$6</f>
        <v>Race or ethnicity</v>
      </c>
      <c r="R34" s="83">
        <f>'[1]All Calculations'!CL$2</f>
        <v>22</v>
      </c>
      <c r="S34" s="84">
        <f>'[1]All Calculations'!CL$207</f>
        <v>7</v>
      </c>
      <c r="T34" s="84">
        <f>'[1]All Calculations'!CL$208</f>
        <v>3</v>
      </c>
      <c r="U34" s="84">
        <f>'[1]All Calculations'!CL$210</f>
        <v>1</v>
      </c>
      <c r="V34" s="87">
        <f t="shared" si="2"/>
        <v>0.11475409836065574</v>
      </c>
      <c r="W34" s="91">
        <v>0.11475409836065574</v>
      </c>
      <c r="X34" s="91" t="s">
        <v>35</v>
      </c>
      <c r="Y34" s="98">
        <v>4.068002428658167E-2</v>
      </c>
      <c r="Z34" s="81" t="s">
        <v>35</v>
      </c>
      <c r="AA34" s="178"/>
    </row>
    <row r="35" spans="1:27">
      <c r="A35" s="82" t="str">
        <f>'[1]Risk factors'!CE$6</f>
        <v>Non-CABG surgery</v>
      </c>
      <c r="B35" s="83">
        <f>'[1]All Calculations'!DR$2</f>
        <v>41</v>
      </c>
      <c r="C35" s="84">
        <f>'[1]All Calculations'!DR$195</f>
        <v>6</v>
      </c>
      <c r="D35" s="84">
        <f>'[1]All Calculations'!DR$196</f>
        <v>6</v>
      </c>
      <c r="E35" s="84">
        <f>'[1]All Calculations'!DR$199</f>
        <v>0</v>
      </c>
      <c r="F35" s="85">
        <f t="shared" si="0"/>
        <v>0.14634146341463414</v>
      </c>
      <c r="G35" s="129"/>
      <c r="H35" s="107" t="str">
        <f>'[1]Risk factors'!AT$6</f>
        <v>Comb. graft variables</v>
      </c>
      <c r="I35" s="83" t="str">
        <f>'[1]All Calculations'!CG$2</f>
        <v>19x</v>
      </c>
      <c r="J35" s="105">
        <f>'[1]All Calculations'!CG$201</f>
        <v>8</v>
      </c>
      <c r="K35" s="105">
        <f>'[1]All Calculations'!CG$202</f>
        <v>4</v>
      </c>
      <c r="L35" s="105">
        <f>'[1]All Calculations'!CG$205</f>
        <v>4</v>
      </c>
      <c r="M35" s="108">
        <f t="shared" si="1"/>
        <v>0.14814814814814814</v>
      </c>
      <c r="N35" s="109">
        <v>1.8066847335140024E-3</v>
      </c>
      <c r="O35" s="74" t="s">
        <v>35</v>
      </c>
      <c r="P35" s="130"/>
      <c r="Q35" s="90" t="str">
        <f>'[1]Risk factors'!BF$6</f>
        <v>Left main disease</v>
      </c>
      <c r="R35" s="83">
        <f>'[1]All Calculations'!CS$2</f>
        <v>27</v>
      </c>
      <c r="S35" s="84">
        <f>'[1]All Calculations'!CS$207</f>
        <v>7</v>
      </c>
      <c r="T35" s="84">
        <f>'[1]All Calculations'!CS$208</f>
        <v>3</v>
      </c>
      <c r="U35" s="84">
        <f>'[1]All Calculations'!CS$210</f>
        <v>1</v>
      </c>
      <c r="V35" s="87">
        <f t="shared" si="2"/>
        <v>0.11475409836065574</v>
      </c>
      <c r="W35" s="91">
        <v>-0.15353858456617353</v>
      </c>
      <c r="X35" s="91" t="s">
        <v>35</v>
      </c>
      <c r="Y35" s="98">
        <v>-0.21857923497267756</v>
      </c>
      <c r="Z35" s="81" t="s">
        <v>35</v>
      </c>
      <c r="AA35" s="177"/>
    </row>
    <row r="36" spans="1:27">
      <c r="A36" s="82" t="str">
        <f>'[1]Risk factors'!CP$6</f>
        <v>Concurrent procedure</v>
      </c>
      <c r="B36" s="83">
        <f>'[1]All Calculations'!EC$2</f>
        <v>47</v>
      </c>
      <c r="C36" s="84">
        <f>'[1]All Calculations'!EC$195</f>
        <v>6</v>
      </c>
      <c r="D36" s="84">
        <f>'[1]All Calculations'!EC$196</f>
        <v>6</v>
      </c>
      <c r="E36" s="84">
        <f>'[1]All Calculations'!EC$199</f>
        <v>0</v>
      </c>
      <c r="F36" s="85">
        <f t="shared" si="0"/>
        <v>0.14634146341463414</v>
      </c>
      <c r="G36" s="70"/>
      <c r="H36" s="107" t="str">
        <f>'[1]Risk factors'!BV$6</f>
        <v>Comb. PCI variables</v>
      </c>
      <c r="I36" s="104" t="str">
        <f>'[1]All Calculations'!DI$2</f>
        <v>37x</v>
      </c>
      <c r="J36" s="105">
        <f>'[1]All Calculations'!DI$201</f>
        <v>8</v>
      </c>
      <c r="K36" s="105">
        <f>'[1]All Calculations'!DI$202</f>
        <v>8</v>
      </c>
      <c r="L36" s="105">
        <f>'[1]All Calculations'!DI$205</f>
        <v>0</v>
      </c>
      <c r="M36" s="108">
        <f t="shared" si="1"/>
        <v>0.14814814814814814</v>
      </c>
      <c r="N36" s="109">
        <v>1.8066847335140024E-3</v>
      </c>
      <c r="O36" s="74" t="s">
        <v>35</v>
      </c>
      <c r="P36" s="89"/>
      <c r="Q36" s="90" t="str">
        <f>'[1]Risk factors'!DI$6</f>
        <v>Postoperative variables</v>
      </c>
      <c r="R36" s="83">
        <f>'[1]All Calculations'!EV$2</f>
        <v>999</v>
      </c>
      <c r="S36" s="84">
        <f>'[1]All Calculations'!EV$207</f>
        <v>7</v>
      </c>
      <c r="T36" s="84">
        <f>'[1]All Calculations'!EV$208</f>
        <v>6</v>
      </c>
      <c r="U36" s="84">
        <f>'[1]All Calculations'!EV$210</f>
        <v>1</v>
      </c>
      <c r="V36" s="87">
        <f t="shared" si="2"/>
        <v>0.11475409836065574</v>
      </c>
      <c r="W36" s="91">
        <v>4.1583366653338671E-2</v>
      </c>
      <c r="X36" s="91" t="s">
        <v>35</v>
      </c>
      <c r="Y36" s="98">
        <v>-0.10746812386156647</v>
      </c>
      <c r="Z36" s="81" t="s">
        <v>36</v>
      </c>
      <c r="AA36" s="177"/>
    </row>
    <row r="37" spans="1:27">
      <c r="A37" s="82" t="str">
        <f>'[1]Risk factors'!AP$6</f>
        <v>Diffuse / severe disease</v>
      </c>
      <c r="B37" s="83" t="str">
        <f>'[1]All Calculations'!CC$2</f>
        <v>18a</v>
      </c>
      <c r="C37" s="84">
        <f>'[1]All Calculations'!CC$195</f>
        <v>6</v>
      </c>
      <c r="D37" s="84">
        <f>'[1]All Calculations'!CC$196</f>
        <v>6</v>
      </c>
      <c r="E37" s="84">
        <f>'[1]All Calculations'!CC$199</f>
        <v>0</v>
      </c>
      <c r="F37" s="85">
        <f t="shared" si="0"/>
        <v>0.14634146341463414</v>
      </c>
      <c r="G37" s="70"/>
      <c r="H37" s="86" t="str">
        <f>'[1]Risk factors'!AK$6</f>
        <v>Preoperative diuretic use</v>
      </c>
      <c r="I37" s="83" t="str">
        <f>'[1]All Calculations'!BX$2</f>
        <v>17b</v>
      </c>
      <c r="J37" s="84">
        <f>'[1]All Calculations'!BX$201</f>
        <v>7</v>
      </c>
      <c r="K37" s="84">
        <f>'[1]All Calculations'!BX$202</f>
        <v>6</v>
      </c>
      <c r="L37" s="84">
        <f>'[1]All Calculations'!BX$205</f>
        <v>1</v>
      </c>
      <c r="M37" s="87">
        <f t="shared" si="1"/>
        <v>0.12962962962962962</v>
      </c>
      <c r="N37" s="88">
        <v>5.6458897922312554E-2</v>
      </c>
      <c r="O37" s="74" t="s">
        <v>35</v>
      </c>
      <c r="P37" s="89"/>
      <c r="Q37" s="90" t="str">
        <f>'[1]Risk factors'!X$6</f>
        <v>Extracardiac arteriopathy</v>
      </c>
      <c r="R37" s="83" t="str">
        <f>'[1]All Calculations'!BK$2</f>
        <v>13a</v>
      </c>
      <c r="S37" s="84">
        <f>'[1]All Calculations'!BK$207</f>
        <v>7</v>
      </c>
      <c r="T37" s="84">
        <f>'[1]All Calculations'!BK$208</f>
        <v>6</v>
      </c>
      <c r="U37" s="84">
        <f>'[1]All Calculations'!BK$210</f>
        <v>0</v>
      </c>
      <c r="V37" s="87">
        <f t="shared" si="2"/>
        <v>0.11475409836065574</v>
      </c>
      <c r="W37" s="91">
        <v>0.11475409836065574</v>
      </c>
      <c r="X37" s="91" t="s">
        <v>35</v>
      </c>
      <c r="Y37" s="98">
        <v>3.6429872495446353E-3</v>
      </c>
      <c r="Z37" s="81" t="s">
        <v>35</v>
      </c>
      <c r="AA37" s="178"/>
    </row>
    <row r="38" spans="1:27">
      <c r="A38" s="103" t="str">
        <f>'[1]Risk factors'!AT$6</f>
        <v>Comb. graft variables</v>
      </c>
      <c r="B38" s="83" t="str">
        <f>'[1]All Calculations'!CG$2</f>
        <v>19x</v>
      </c>
      <c r="C38" s="105">
        <f>'[1]All Calculations'!CG$195</f>
        <v>6</v>
      </c>
      <c r="D38" s="105">
        <f>'[1]All Calculations'!CG$196</f>
        <v>6</v>
      </c>
      <c r="E38" s="105">
        <f>'[1]All Calculations'!CG$199</f>
        <v>0</v>
      </c>
      <c r="F38" s="106">
        <f t="shared" si="0"/>
        <v>0.14634146341463414</v>
      </c>
      <c r="G38" s="70"/>
      <c r="H38" s="86" t="str">
        <f>'[1]Risk factors'!BX$6</f>
        <v>Any arrhythmia</v>
      </c>
      <c r="I38" s="83" t="str">
        <f>'[1]All Calculations'!DK$2</f>
        <v>39a</v>
      </c>
      <c r="J38" s="84">
        <f>'[1]All Calculations'!DK$201</f>
        <v>7</v>
      </c>
      <c r="K38" s="84">
        <f>'[1]All Calculations'!DK$202</f>
        <v>7</v>
      </c>
      <c r="L38" s="84">
        <f>'[1]All Calculations'!DK$205</f>
        <v>0</v>
      </c>
      <c r="M38" s="87">
        <f t="shared" si="1"/>
        <v>0.12962962962962962</v>
      </c>
      <c r="N38" s="88">
        <v>7.6784101174345032E-3</v>
      </c>
      <c r="O38" s="74" t="s">
        <v>35</v>
      </c>
      <c r="P38" s="89"/>
      <c r="Q38" s="118" t="str">
        <f>'[1]Risk factors'!CC$6</f>
        <v>Comb. ECG or arrhythmia variables</v>
      </c>
      <c r="R38" s="104" t="str">
        <f>'[1]All Calculations'!DP$2</f>
        <v>39x</v>
      </c>
      <c r="S38" s="105">
        <f>'[1]All Calculations'!DP$207</f>
        <v>7</v>
      </c>
      <c r="T38" s="105">
        <f>'[1]All Calculations'!DP$208</f>
        <v>5</v>
      </c>
      <c r="U38" s="105">
        <f>'[1]All Calculations'!DP$210</f>
        <v>0</v>
      </c>
      <c r="V38" s="108">
        <f t="shared" si="2"/>
        <v>0.11475409836065574</v>
      </c>
      <c r="W38" s="119">
        <v>-0.15353858456617353</v>
      </c>
      <c r="X38" s="91" t="s">
        <v>35</v>
      </c>
      <c r="Y38" s="120">
        <v>-8.8949605343047952E-2</v>
      </c>
      <c r="Z38" s="81" t="s">
        <v>35</v>
      </c>
      <c r="AA38" s="178"/>
    </row>
    <row r="39" spans="1:27">
      <c r="A39" s="103" t="str">
        <f>'[1]Risk factors'!AX$6</f>
        <v>Comb. HTN or BP</v>
      </c>
      <c r="B39" s="104" t="str">
        <f>'[1]All Calculations'!CK$2</f>
        <v>21x</v>
      </c>
      <c r="C39" s="105">
        <f>'[1]All Calculations'!CK$195</f>
        <v>6</v>
      </c>
      <c r="D39" s="105">
        <f>'[1]All Calculations'!CK$196</f>
        <v>6</v>
      </c>
      <c r="E39" s="105">
        <f>'[1]All Calculations'!CK$199</f>
        <v>0</v>
      </c>
      <c r="F39" s="106">
        <f t="shared" si="0"/>
        <v>0.14634146341463414</v>
      </c>
      <c r="G39" s="129"/>
      <c r="H39" s="86" t="str">
        <f>'[1]Risk factors'!BS$6</f>
        <v>Prior/recent PCI or PTCA</v>
      </c>
      <c r="I39" s="83">
        <f>'[1]All Calculations'!DF$2</f>
        <v>37</v>
      </c>
      <c r="J39" s="84">
        <f>'[1]All Calculations'!DF$201</f>
        <v>6</v>
      </c>
      <c r="K39" s="84">
        <f>'[1]All Calculations'!DF$202</f>
        <v>6</v>
      </c>
      <c r="L39" s="84">
        <f>'[1]All Calculations'!DF$205</f>
        <v>0</v>
      </c>
      <c r="M39" s="87">
        <f t="shared" si="1"/>
        <v>0.1111111111111111</v>
      </c>
      <c r="N39" s="88">
        <v>3.7940379403794036E-2</v>
      </c>
      <c r="O39" s="74" t="s">
        <v>35</v>
      </c>
      <c r="P39" s="89"/>
      <c r="Q39" s="90" t="str">
        <f>'[1]Risk factors'!BP$6</f>
        <v>On- vs. off-pump CABG</v>
      </c>
      <c r="R39" s="83">
        <f>'[1]All Calculations'!DC$2</f>
        <v>34</v>
      </c>
      <c r="S39" s="84">
        <f>'[1]All Calculations'!DC$207</f>
        <v>6</v>
      </c>
      <c r="T39" s="84">
        <f>'[1]All Calculations'!DC$208</f>
        <v>5</v>
      </c>
      <c r="U39" s="84">
        <f>'[1]All Calculations'!DC$210</f>
        <v>1</v>
      </c>
      <c r="V39" s="87">
        <f t="shared" si="2"/>
        <v>9.8360655737704916E-2</v>
      </c>
      <c r="W39" s="91">
        <v>9.8360655737704916E-2</v>
      </c>
      <c r="X39" s="91" t="s">
        <v>35</v>
      </c>
      <c r="Y39" s="98">
        <v>6.1323618700667881E-2</v>
      </c>
      <c r="Z39" s="81" t="s">
        <v>35</v>
      </c>
      <c r="AA39" s="178"/>
    </row>
    <row r="40" spans="1:27">
      <c r="A40" s="103" t="str">
        <f>'[1]Risk factors'!BV$6</f>
        <v>Comb. PCI variables</v>
      </c>
      <c r="B40" s="104" t="str">
        <f>'[1]All Calculations'!DI$2</f>
        <v>37x</v>
      </c>
      <c r="C40" s="105">
        <f>'[1]All Calculations'!DI$195</f>
        <v>6</v>
      </c>
      <c r="D40" s="105">
        <f>'[1]All Calculations'!DI$196</f>
        <v>6</v>
      </c>
      <c r="E40" s="105">
        <f>'[1]All Calculations'!DI$199</f>
        <v>0</v>
      </c>
      <c r="F40" s="106">
        <f t="shared" si="0"/>
        <v>0.14634146341463414</v>
      </c>
      <c r="G40" s="70"/>
      <c r="H40" s="86" t="str">
        <f>'[1]Risk factors'!CE$6</f>
        <v>Non-CABG surgery</v>
      </c>
      <c r="I40" s="83">
        <f>'[1]All Calculations'!DR$2</f>
        <v>41</v>
      </c>
      <c r="J40" s="84">
        <f>'[1]All Calculations'!DR$201</f>
        <v>6</v>
      </c>
      <c r="K40" s="84">
        <f>'[1]All Calculations'!DR$202</f>
        <v>6</v>
      </c>
      <c r="L40" s="84">
        <f>'[1]All Calculations'!DR$205</f>
        <v>0</v>
      </c>
      <c r="M40" s="87">
        <f t="shared" si="1"/>
        <v>0.1111111111111111</v>
      </c>
      <c r="N40" s="88">
        <v>-3.5230352303523033E-2</v>
      </c>
      <c r="O40" s="74" t="s">
        <v>35</v>
      </c>
      <c r="P40" s="130"/>
      <c r="Q40" s="90" t="str">
        <f>'[1]Risk factors'!BS$6</f>
        <v>Prior/recent PCI or PTCA</v>
      </c>
      <c r="R40" s="83">
        <f>'[1]All Calculations'!DF$2</f>
        <v>37</v>
      </c>
      <c r="S40" s="84">
        <f>'[1]All Calculations'!DF$207</f>
        <v>6</v>
      </c>
      <c r="T40" s="84">
        <f>'[1]All Calculations'!DF$208</f>
        <v>3</v>
      </c>
      <c r="U40" s="84">
        <f>'[1]All Calculations'!DF$210</f>
        <v>1</v>
      </c>
      <c r="V40" s="87">
        <f t="shared" si="2"/>
        <v>9.8360655737704916E-2</v>
      </c>
      <c r="W40" s="91">
        <v>2.5189924030387847E-2</v>
      </c>
      <c r="X40" s="91" t="s">
        <v>35</v>
      </c>
      <c r="Y40" s="98">
        <v>-1.2750455373406189E-2</v>
      </c>
      <c r="Z40" s="81" t="s">
        <v>35</v>
      </c>
      <c r="AA40" s="178"/>
    </row>
    <row r="41" spans="1:27">
      <c r="A41" s="82" t="str">
        <f>'[1]Risk factors'!BG$6</f>
        <v>Cardiopulmonary bypass time</v>
      </c>
      <c r="B41" s="83">
        <f>'[1]All Calculations'!CT$2</f>
        <v>28</v>
      </c>
      <c r="C41" s="84">
        <f>'[1]All Calculations'!CT$195</f>
        <v>5</v>
      </c>
      <c r="D41" s="84">
        <f>'[1]All Calculations'!CT$196</f>
        <v>5</v>
      </c>
      <c r="E41" s="84">
        <f>'[1]All Calculations'!CT$199</f>
        <v>0</v>
      </c>
      <c r="F41" s="85">
        <f t="shared" si="0"/>
        <v>0.12195121951219512</v>
      </c>
      <c r="G41" s="70"/>
      <c r="H41" s="86" t="str">
        <f>'[1]Risk factors'!DH$6</f>
        <v>Intraoperative variables</v>
      </c>
      <c r="I41" s="83">
        <f>'[1]All Calculations'!EU$2</f>
        <v>888</v>
      </c>
      <c r="J41" s="84">
        <f>'[1]All Calculations'!EU$201</f>
        <v>6</v>
      </c>
      <c r="K41" s="84">
        <f>'[1]All Calculations'!EU$202</f>
        <v>5</v>
      </c>
      <c r="L41" s="84">
        <f>'[1]All Calculations'!EU$205</f>
        <v>1</v>
      </c>
      <c r="M41" s="87">
        <f t="shared" si="1"/>
        <v>0.1111111111111111</v>
      </c>
      <c r="N41" s="88">
        <v>0.1111111111111111</v>
      </c>
      <c r="O41" s="74" t="s">
        <v>35</v>
      </c>
      <c r="P41" s="89"/>
      <c r="Q41" s="90" t="str">
        <f>'[1]Risk factors'!CE$6</f>
        <v>Non-CABG surgery</v>
      </c>
      <c r="R41" s="83">
        <f>'[1]All Calculations'!DR$2</f>
        <v>41</v>
      </c>
      <c r="S41" s="84">
        <f>'[1]All Calculations'!DR$207</f>
        <v>6</v>
      </c>
      <c r="T41" s="84">
        <f>'[1]All Calculations'!DR$208</f>
        <v>6</v>
      </c>
      <c r="U41" s="84">
        <f>'[1]All Calculations'!DR$210</f>
        <v>0</v>
      </c>
      <c r="V41" s="87">
        <f t="shared" si="2"/>
        <v>9.8360655737704916E-2</v>
      </c>
      <c r="W41" s="91">
        <v>-4.7980807676929221E-2</v>
      </c>
      <c r="X41" s="91" t="s">
        <v>35</v>
      </c>
      <c r="Y41" s="98">
        <v>-1.2750455373406189E-2</v>
      </c>
      <c r="Z41" s="81" t="s">
        <v>35</v>
      </c>
      <c r="AA41" s="177"/>
    </row>
    <row r="42" spans="1:27">
      <c r="A42" s="82" t="str">
        <f>'[1]Risk factors'!BX$6</f>
        <v>Any arrhythmia</v>
      </c>
      <c r="B42" s="83" t="str">
        <f>'[1]All Calculations'!DK$2</f>
        <v>39a</v>
      </c>
      <c r="C42" s="84">
        <f>'[1]All Calculations'!DK$195</f>
        <v>5</v>
      </c>
      <c r="D42" s="84">
        <f>'[1]All Calculations'!DK$196</f>
        <v>5</v>
      </c>
      <c r="E42" s="84">
        <f>'[1]All Calculations'!DK$199</f>
        <v>0</v>
      </c>
      <c r="F42" s="85">
        <f t="shared" si="0"/>
        <v>0.12195121951219512</v>
      </c>
      <c r="G42" s="70"/>
      <c r="H42" s="86" t="str">
        <f>'[1]Risk factors'!X$6</f>
        <v>Extracardiac arteriopathy</v>
      </c>
      <c r="I42" s="83" t="str">
        <f>'[1]All Calculations'!BK$2</f>
        <v>13a</v>
      </c>
      <c r="J42" s="84">
        <f>'[1]All Calculations'!BK$201</f>
        <v>6</v>
      </c>
      <c r="K42" s="84">
        <f>'[1]All Calculations'!BK$202</f>
        <v>6</v>
      </c>
      <c r="L42" s="84">
        <f>'[1]All Calculations'!BK$205</f>
        <v>0</v>
      </c>
      <c r="M42" s="87">
        <f t="shared" si="1"/>
        <v>0.1111111111111111</v>
      </c>
      <c r="N42" s="88">
        <v>0.1111111111111111</v>
      </c>
      <c r="O42" s="74" t="s">
        <v>35</v>
      </c>
      <c r="P42" s="89"/>
      <c r="Q42" s="90" t="str">
        <f>'[1]Risk factors'!CI$6</f>
        <v>Critical state</v>
      </c>
      <c r="R42" s="83">
        <f>'[1]All Calculations'!DV$2</f>
        <v>43</v>
      </c>
      <c r="S42" s="84">
        <f>'[1]All Calculations'!DV$207</f>
        <v>6</v>
      </c>
      <c r="T42" s="84">
        <f>'[1]All Calculations'!DV$208</f>
        <v>6</v>
      </c>
      <c r="U42" s="84">
        <f>'[1]All Calculations'!DV$210</f>
        <v>0</v>
      </c>
      <c r="V42" s="87">
        <f t="shared" si="2"/>
        <v>9.8360655737704916E-2</v>
      </c>
      <c r="W42" s="91">
        <v>9.8360655737704916E-2</v>
      </c>
      <c r="X42" s="91" t="s">
        <v>35</v>
      </c>
      <c r="Y42" s="98">
        <v>2.4286581663630846E-2</v>
      </c>
      <c r="Z42" s="81" t="s">
        <v>35</v>
      </c>
      <c r="AA42" s="178"/>
    </row>
    <row r="43" spans="1:27" ht="17" customHeight="1" thickBot="1">
      <c r="A43" s="82" t="str">
        <f>'[1]Risk factors'!S$6</f>
        <v>Pulmonary hypertension</v>
      </c>
      <c r="B43" s="83" t="str">
        <f>'[1]All Calculations'!BF$2</f>
        <v>09</v>
      </c>
      <c r="C43" s="84">
        <f>'[1]All Calculations'!BF$195</f>
        <v>4</v>
      </c>
      <c r="D43" s="84">
        <f>'[1]All Calculations'!BF$196</f>
        <v>4</v>
      </c>
      <c r="E43" s="84">
        <f>'[1]All Calculations'!BF$199</f>
        <v>0</v>
      </c>
      <c r="F43" s="85">
        <f t="shared" si="0"/>
        <v>9.7560975609756101E-2</v>
      </c>
      <c r="G43" s="143"/>
      <c r="H43" s="107" t="str">
        <f>'[1]Risk factors'!AS$6</f>
        <v>Type of graft(s)</v>
      </c>
      <c r="I43" s="104" t="str">
        <f>'[1]All Calculations'!CF$2</f>
        <v>19a</v>
      </c>
      <c r="J43" s="105">
        <f>'[1]All Calculations'!CF$201</f>
        <v>6</v>
      </c>
      <c r="K43" s="105">
        <f>'[1]All Calculations'!CF$202</f>
        <v>3</v>
      </c>
      <c r="L43" s="105">
        <f>'[1]All Calculations'!CF$205</f>
        <v>3</v>
      </c>
      <c r="M43" s="108">
        <f t="shared" si="1"/>
        <v>0.1111111111111111</v>
      </c>
      <c r="N43" s="109">
        <v>3.7940379403794036E-2</v>
      </c>
      <c r="O43" s="144" t="s">
        <v>35</v>
      </c>
      <c r="P43" s="89"/>
      <c r="Q43" s="118" t="str">
        <f>'[1]Risk factors'!AT$6</f>
        <v>Comb. graft variables</v>
      </c>
      <c r="R43" s="83" t="str">
        <f>'[1]All Calculations'!CG$2</f>
        <v>19x</v>
      </c>
      <c r="S43" s="105">
        <f>'[1]All Calculations'!CG$207</f>
        <v>6</v>
      </c>
      <c r="T43" s="105">
        <f>'[1]All Calculations'!CG$208</f>
        <v>4</v>
      </c>
      <c r="U43" s="105">
        <f>'[1]All Calculations'!CG$210</f>
        <v>2</v>
      </c>
      <c r="V43" s="108">
        <f t="shared" si="2"/>
        <v>9.8360655737704916E-2</v>
      </c>
      <c r="W43" s="119">
        <v>-4.7980807676929221E-2</v>
      </c>
      <c r="X43" s="119" t="s">
        <v>35</v>
      </c>
      <c r="Y43" s="120">
        <v>-4.9787492410443224E-2</v>
      </c>
      <c r="Z43" s="145" t="s">
        <v>35</v>
      </c>
      <c r="AA43" s="178"/>
    </row>
    <row r="44" spans="1:27" s="5" customFormat="1">
      <c r="A44" s="82" t="str">
        <f>'[1]Risk factors'!AJ$6</f>
        <v>Pulmonary Rales</v>
      </c>
      <c r="B44" s="83" t="str">
        <f>'[1]All Calculations'!BW$2</f>
        <v>17a</v>
      </c>
      <c r="C44" s="84">
        <f>'[1]All Calculations'!BW$195</f>
        <v>4</v>
      </c>
      <c r="D44" s="84">
        <f>'[1]All Calculations'!BW$196</f>
        <v>4</v>
      </c>
      <c r="E44" s="84">
        <f>'[1]All Calculations'!BW$199</f>
        <v>0</v>
      </c>
      <c r="F44" s="85">
        <f t="shared" si="0"/>
        <v>9.7560975609756101E-2</v>
      </c>
      <c r="G44" s="129"/>
      <c r="H44" s="86" t="str">
        <f>'[1]Risk factors'!AD$6</f>
        <v>Angina</v>
      </c>
      <c r="I44" s="83">
        <f>'[1]All Calculations'!BQ$2</f>
        <v>15</v>
      </c>
      <c r="J44" s="84">
        <f>'[1]All Calculations'!BQ$201</f>
        <v>5</v>
      </c>
      <c r="K44" s="84">
        <f>'[1]All Calculations'!BQ$202</f>
        <v>5</v>
      </c>
      <c r="L44" s="84">
        <f>'[1]All Calculations'!BQ$205</f>
        <v>0</v>
      </c>
      <c r="M44" s="87">
        <f t="shared" si="1"/>
        <v>9.2592592592592587E-2</v>
      </c>
      <c r="N44" s="88">
        <v>-0.22448057813911473</v>
      </c>
      <c r="O44" s="74" t="s">
        <v>36</v>
      </c>
      <c r="P44" s="130"/>
      <c r="Q44" s="90" t="str">
        <f>'[1]Risk factors'!S$6</f>
        <v>Pulmonary hypertension</v>
      </c>
      <c r="R44" s="83" t="str">
        <f>'[1]All Calculations'!BF$2</f>
        <v>09</v>
      </c>
      <c r="S44" s="84">
        <f>'[1]All Calculations'!BF$207</f>
        <v>5</v>
      </c>
      <c r="T44" s="84">
        <f>'[1]All Calculations'!BF$208</f>
        <v>5</v>
      </c>
      <c r="U44" s="84">
        <f>'[1]All Calculations'!BF$210</f>
        <v>0</v>
      </c>
      <c r="V44" s="87">
        <f t="shared" si="2"/>
        <v>8.1967213114754092E-2</v>
      </c>
      <c r="W44" s="91">
        <v>-1.5593762495002009E-2</v>
      </c>
      <c r="X44" s="91" t="s">
        <v>35</v>
      </c>
      <c r="Y44" s="98">
        <v>-0.10321797207043108</v>
      </c>
      <c r="Z44" s="81" t="s">
        <v>35</v>
      </c>
      <c r="AA44" s="178"/>
    </row>
    <row r="45" spans="1:27">
      <c r="A45" s="82" t="str">
        <f>'[1]Risk factors'!AR$6</f>
        <v>Number of grafts</v>
      </c>
      <c r="B45" s="83">
        <f>'[1]All Calculations'!CE$2</f>
        <v>19</v>
      </c>
      <c r="C45" s="84">
        <f>'[1]All Calculations'!CE$195</f>
        <v>3</v>
      </c>
      <c r="D45" s="84">
        <f>'[1]All Calculations'!CE$196</f>
        <v>3</v>
      </c>
      <c r="E45" s="84">
        <f>'[1]All Calculations'!CE$199</f>
        <v>0</v>
      </c>
      <c r="F45" s="85">
        <f t="shared" si="0"/>
        <v>7.3170731707317069E-2</v>
      </c>
      <c r="G45" s="70"/>
      <c r="H45" s="86" t="str">
        <f>'[1]Risk factors'!BQ$6</f>
        <v>Endocarditis</v>
      </c>
      <c r="I45" s="83">
        <f>'[1]All Calculations'!DD$2</f>
        <v>35</v>
      </c>
      <c r="J45" s="84">
        <f>'[1]All Calculations'!DD$201</f>
        <v>5</v>
      </c>
      <c r="K45" s="84">
        <f>'[1]All Calculations'!DD$202</f>
        <v>5</v>
      </c>
      <c r="L45" s="84">
        <f>'[1]All Calculations'!DD$205</f>
        <v>0</v>
      </c>
      <c r="M45" s="87">
        <f t="shared" si="1"/>
        <v>9.2592592592592587E-2</v>
      </c>
      <c r="N45" s="88">
        <v>4.3812104787714537E-2</v>
      </c>
      <c r="O45" s="74" t="s">
        <v>35</v>
      </c>
      <c r="P45" s="89"/>
      <c r="Q45" s="90" t="str">
        <f>'[1]Risk factors'!AV$6</f>
        <v>Hypertension</v>
      </c>
      <c r="R45" s="83">
        <f>'[1]All Calculations'!CI$2</f>
        <v>21</v>
      </c>
      <c r="S45" s="84">
        <f>'[1]All Calculations'!CI$207</f>
        <v>5</v>
      </c>
      <c r="T45" s="84">
        <f>'[1]All Calculations'!CI$208</f>
        <v>2</v>
      </c>
      <c r="U45" s="84">
        <f>'[1]All Calculations'!CI$210</f>
        <v>1</v>
      </c>
      <c r="V45" s="87">
        <f t="shared" si="2"/>
        <v>8.1967213114754092E-2</v>
      </c>
      <c r="W45" s="91">
        <v>-6.4374250299880045E-2</v>
      </c>
      <c r="X45" s="91" t="s">
        <v>35</v>
      </c>
      <c r="Y45" s="98">
        <v>-0.15877352762598662</v>
      </c>
      <c r="Z45" s="81" t="s">
        <v>35</v>
      </c>
      <c r="AA45" s="178"/>
    </row>
    <row r="46" spans="1:27">
      <c r="A46" s="82" t="str">
        <f>'[1]Risk factors'!BE$6</f>
        <v>Liver disease</v>
      </c>
      <c r="B46" s="83">
        <f>'[1]All Calculations'!CR$2</f>
        <v>26</v>
      </c>
      <c r="C46" s="84">
        <f>'[1]All Calculations'!CR$195</f>
        <v>3</v>
      </c>
      <c r="D46" s="84">
        <f>'[1]All Calculations'!CR$196</f>
        <v>3</v>
      </c>
      <c r="E46" s="84">
        <f>'[1]All Calculations'!CR$199</f>
        <v>0</v>
      </c>
      <c r="F46" s="85">
        <f t="shared" si="0"/>
        <v>7.3170731707317069E-2</v>
      </c>
      <c r="G46" s="70"/>
      <c r="H46" s="86" t="str">
        <f>'[1]Risk factors'!BZ$6</f>
        <v>Ventricular or unstable arrhythmia</v>
      </c>
      <c r="I46" s="83" t="str">
        <f>'[1]All Calculations'!DM$2</f>
        <v>39c</v>
      </c>
      <c r="J46" s="84">
        <f>'[1]All Calculations'!DM$201</f>
        <v>5</v>
      </c>
      <c r="K46" s="84">
        <f>'[1]All Calculations'!DM$202</f>
        <v>4</v>
      </c>
      <c r="L46" s="84">
        <f>'[1]All Calculations'!DM$205</f>
        <v>1</v>
      </c>
      <c r="M46" s="87">
        <f t="shared" si="1"/>
        <v>9.2592592592592587E-2</v>
      </c>
      <c r="N46" s="88">
        <v>1.9421860885275519E-2</v>
      </c>
      <c r="O46" s="74" t="s">
        <v>35</v>
      </c>
      <c r="P46" s="89"/>
      <c r="Q46" s="90" t="str">
        <f>'[1]Risk factors'!BD$6</f>
        <v>Smoking status</v>
      </c>
      <c r="R46" s="83">
        <f>'[1]All Calculations'!CQ$2</f>
        <v>25</v>
      </c>
      <c r="S46" s="84">
        <f>'[1]All Calculations'!CQ$207</f>
        <v>5</v>
      </c>
      <c r="T46" s="84">
        <f>'[1]All Calculations'!CQ$208</f>
        <v>2</v>
      </c>
      <c r="U46" s="84">
        <f>'[1]All Calculations'!CQ$210</f>
        <v>1</v>
      </c>
      <c r="V46" s="87">
        <f t="shared" si="2"/>
        <v>8.1967213114754092E-2</v>
      </c>
      <c r="W46" s="91">
        <v>5.7576969212315067E-2</v>
      </c>
      <c r="X46" s="91" t="s">
        <v>35</v>
      </c>
      <c r="Y46" s="98">
        <v>7.8931390406800223E-3</v>
      </c>
      <c r="Z46" s="81" t="s">
        <v>35</v>
      </c>
      <c r="AA46" s="177"/>
    </row>
    <row r="47" spans="1:27">
      <c r="A47" s="82" t="str">
        <f>'[1]Risk factors'!BO$6</f>
        <v>Aortic cross-clamp duration</v>
      </c>
      <c r="B47" s="83">
        <f>'[1]All Calculations'!DB$2</f>
        <v>33</v>
      </c>
      <c r="C47" s="84">
        <f>'[1]All Calculations'!DB$195</f>
        <v>3</v>
      </c>
      <c r="D47" s="84">
        <f>'[1]All Calculations'!DB$196</f>
        <v>2</v>
      </c>
      <c r="E47" s="84">
        <f>'[1]All Calculations'!DB$199</f>
        <v>1</v>
      </c>
      <c r="F47" s="85">
        <f t="shared" si="0"/>
        <v>7.3170731707317069E-2</v>
      </c>
      <c r="G47" s="70"/>
      <c r="H47" s="86" t="str">
        <f>'[1]Risk factors'!AU$6</f>
        <v>Valve disease</v>
      </c>
      <c r="I47" s="83">
        <f>'[1]All Calculations'!CH$2</f>
        <v>20</v>
      </c>
      <c r="J47" s="84">
        <f>'[1]All Calculations'!CH$201</f>
        <v>4</v>
      </c>
      <c r="K47" s="84">
        <f>'[1]All Calculations'!CH$202</f>
        <v>3</v>
      </c>
      <c r="L47" s="84">
        <f>'[1]All Calculations'!CH$205</f>
        <v>1</v>
      </c>
      <c r="M47" s="87">
        <f t="shared" si="1"/>
        <v>7.407407407407407E-2</v>
      </c>
      <c r="N47" s="88">
        <v>-7.2267389340560068E-2</v>
      </c>
      <c r="O47" s="74" t="s">
        <v>35</v>
      </c>
      <c r="P47" s="89"/>
      <c r="Q47" s="90" t="str">
        <f>'[1]Risk factors'!BK$6</f>
        <v>Immunosuppression</v>
      </c>
      <c r="R47" s="83">
        <f>'[1]All Calculations'!CX$2</f>
        <v>31</v>
      </c>
      <c r="S47" s="84">
        <f>'[1]All Calculations'!CX$207</f>
        <v>5</v>
      </c>
      <c r="T47" s="84">
        <f>'[1]All Calculations'!CX$208</f>
        <v>2</v>
      </c>
      <c r="U47" s="84">
        <f>'[1]All Calculations'!CX$210</f>
        <v>1</v>
      </c>
      <c r="V47" s="87">
        <f t="shared" si="2"/>
        <v>8.1967213114754092E-2</v>
      </c>
      <c r="W47" s="91">
        <v>5.7576969212315067E-2</v>
      </c>
      <c r="X47" s="91" t="s">
        <v>35</v>
      </c>
      <c r="Y47" s="98">
        <v>2.641165755919854E-2</v>
      </c>
      <c r="Z47" s="81" t="s">
        <v>35</v>
      </c>
      <c r="AA47" s="178"/>
    </row>
    <row r="48" spans="1:27">
      <c r="A48" s="82" t="str">
        <f>'[1]Risk factors'!BS$6</f>
        <v>Prior/recent PCI or PTCA</v>
      </c>
      <c r="B48" s="83">
        <f>'[1]All Calculations'!DF$2</f>
        <v>37</v>
      </c>
      <c r="C48" s="84">
        <f>'[1]All Calculations'!DF$195</f>
        <v>3</v>
      </c>
      <c r="D48" s="84">
        <f>'[1]All Calculations'!DF$196</f>
        <v>3</v>
      </c>
      <c r="E48" s="84">
        <f>'[1]All Calculations'!DF$199</f>
        <v>0</v>
      </c>
      <c r="F48" s="85">
        <f t="shared" si="0"/>
        <v>7.3170731707317069E-2</v>
      </c>
      <c r="G48" s="129"/>
      <c r="H48" s="86" t="str">
        <f>'[1]Risk factors'!AY$6</f>
        <v>Race or ethnicity</v>
      </c>
      <c r="I48" s="83">
        <f>'[1]All Calculations'!CL$2</f>
        <v>22</v>
      </c>
      <c r="J48" s="84">
        <f>'[1]All Calculations'!CL$201</f>
        <v>4</v>
      </c>
      <c r="K48" s="84">
        <f>'[1]All Calculations'!CL$202</f>
        <v>4</v>
      </c>
      <c r="L48" s="84">
        <f>'[1]All Calculations'!CL$205</f>
        <v>0</v>
      </c>
      <c r="M48" s="87">
        <f t="shared" si="1"/>
        <v>7.407407407407407E-2</v>
      </c>
      <c r="N48" s="88">
        <v>7.407407407407407E-2</v>
      </c>
      <c r="O48" s="74" t="s">
        <v>35</v>
      </c>
      <c r="P48" s="130"/>
      <c r="Q48" s="118" t="str">
        <f>'[1]Risk factors'!AX$6</f>
        <v>Comb. HTN or BP</v>
      </c>
      <c r="R48" s="104" t="str">
        <f>'[1]All Calculations'!CK$2</f>
        <v>21x</v>
      </c>
      <c r="S48" s="105">
        <f>'[1]All Calculations'!CK$207</f>
        <v>5</v>
      </c>
      <c r="T48" s="105">
        <f>'[1]All Calculations'!CK$208</f>
        <v>2</v>
      </c>
      <c r="U48" s="105">
        <f>'[1]All Calculations'!CK$210</f>
        <v>1</v>
      </c>
      <c r="V48" s="108">
        <f t="shared" si="2"/>
        <v>8.1967213114754092E-2</v>
      </c>
      <c r="W48" s="119">
        <v>-6.4374250299880045E-2</v>
      </c>
      <c r="X48" s="91" t="s">
        <v>35</v>
      </c>
      <c r="Y48" s="120">
        <v>-0.17729204614450517</v>
      </c>
      <c r="Z48" s="81" t="s">
        <v>35</v>
      </c>
      <c r="AA48" s="178"/>
    </row>
    <row r="49" spans="1:27">
      <c r="A49" s="82" t="str">
        <f>'[1]Risk factors'!CK$6</f>
        <v>Anemia (hemoglobin, hematocrit)</v>
      </c>
      <c r="B49" s="83">
        <f>'[1]All Calculations'!DX$2</f>
        <v>44</v>
      </c>
      <c r="C49" s="84">
        <f>'[1]All Calculations'!DX$195</f>
        <v>3</v>
      </c>
      <c r="D49" s="84">
        <f>'[1]All Calculations'!DX$196</f>
        <v>3</v>
      </c>
      <c r="E49" s="84">
        <f>'[1]All Calculations'!DX$199</f>
        <v>0</v>
      </c>
      <c r="F49" s="85">
        <f t="shared" si="0"/>
        <v>7.3170731707317069E-2</v>
      </c>
      <c r="G49" s="70"/>
      <c r="H49" s="86" t="str">
        <f>'[1]Risk factors'!BD$6</f>
        <v>Smoking status</v>
      </c>
      <c r="I49" s="83">
        <f>'[1]All Calculations'!CQ$2</f>
        <v>25</v>
      </c>
      <c r="J49" s="84">
        <f>'[1]All Calculations'!CQ$201</f>
        <v>4</v>
      </c>
      <c r="K49" s="84">
        <f>'[1]All Calculations'!CQ$202</f>
        <v>1</v>
      </c>
      <c r="L49" s="84">
        <f>'[1]All Calculations'!CQ$205</f>
        <v>3</v>
      </c>
      <c r="M49" s="87">
        <f t="shared" si="1"/>
        <v>7.407407407407407E-2</v>
      </c>
      <c r="N49" s="88">
        <v>4.9683830171635045E-2</v>
      </c>
      <c r="O49" s="74" t="s">
        <v>35</v>
      </c>
      <c r="P49" s="89"/>
      <c r="Q49" s="90" t="str">
        <f>'[1]Risk factors'!BX$6</f>
        <v>Any arrhythmia</v>
      </c>
      <c r="R49" s="83" t="str">
        <f>'[1]All Calculations'!DK$2</f>
        <v>39a</v>
      </c>
      <c r="S49" s="84">
        <f>'[1]All Calculations'!DK$207</f>
        <v>5</v>
      </c>
      <c r="T49" s="84">
        <f>'[1]All Calculations'!DK$208</f>
        <v>4</v>
      </c>
      <c r="U49" s="84">
        <f>'[1]All Calculations'!DK$210</f>
        <v>0</v>
      </c>
      <c r="V49" s="87">
        <f t="shared" si="2"/>
        <v>8.1967213114754092E-2</v>
      </c>
      <c r="W49" s="91">
        <v>-3.9984006397441027E-2</v>
      </c>
      <c r="X49" s="91" t="s">
        <v>35</v>
      </c>
      <c r="Y49" s="98">
        <v>-4.766241651487553E-2</v>
      </c>
      <c r="Z49" s="81" t="s">
        <v>35</v>
      </c>
      <c r="AA49" s="178"/>
    </row>
    <row r="50" spans="1:27">
      <c r="A50" s="152" t="str">
        <f>'[1]Risk factors'!CO$6</f>
        <v>Preop intubation</v>
      </c>
      <c r="B50" s="153">
        <f>'[1]All Calculations'!EB$2</f>
        <v>46</v>
      </c>
      <c r="C50" s="154">
        <f>'[1]All Calculations'!EB$195</f>
        <v>3</v>
      </c>
      <c r="D50" s="154">
        <f>'[1]All Calculations'!EB$196</f>
        <v>3</v>
      </c>
      <c r="E50" s="154">
        <f>'[1]All Calculations'!EB$199</f>
        <v>0</v>
      </c>
      <c r="F50" s="155">
        <f t="shared" si="0"/>
        <v>7.3170731707317069E-2</v>
      </c>
      <c r="G50" s="70"/>
      <c r="H50" s="86" t="str">
        <f>'[1]Risk factors'!BE$6</f>
        <v>Liver disease</v>
      </c>
      <c r="I50" s="83">
        <f>'[1]All Calculations'!CR$2</f>
        <v>26</v>
      </c>
      <c r="J50" s="84">
        <f>'[1]All Calculations'!CR$201</f>
        <v>4</v>
      </c>
      <c r="K50" s="84">
        <f>'[1]All Calculations'!CR$202</f>
        <v>4</v>
      </c>
      <c r="L50" s="84">
        <f>'[1]All Calculations'!CR$205</f>
        <v>0</v>
      </c>
      <c r="M50" s="87">
        <f t="shared" si="1"/>
        <v>7.407407407407407E-2</v>
      </c>
      <c r="N50" s="88">
        <v>9.0334236675700119E-4</v>
      </c>
      <c r="O50" s="74" t="s">
        <v>35</v>
      </c>
      <c r="P50" s="89"/>
      <c r="Q50" s="90" t="str">
        <f>'[1]Risk factors'!BL$6</f>
        <v xml:space="preserve">Date or order of surgery </v>
      </c>
      <c r="R50" s="83">
        <f>'[1]All Calculations'!CY$2</f>
        <v>32</v>
      </c>
      <c r="S50" s="84">
        <f>'[1]All Calculations'!CY$207</f>
        <v>4</v>
      </c>
      <c r="T50" s="84">
        <f>'[1]All Calculations'!CY$208</f>
        <v>1</v>
      </c>
      <c r="U50" s="84">
        <f>'[1]All Calculations'!CY$210</f>
        <v>1</v>
      </c>
      <c r="V50" s="87">
        <f t="shared" si="2"/>
        <v>6.5573770491803282E-2</v>
      </c>
      <c r="W50" s="91">
        <v>6.5573770491803282E-2</v>
      </c>
      <c r="X50" s="91" t="s">
        <v>35</v>
      </c>
      <c r="Y50" s="98">
        <v>2.8536733454766247E-2</v>
      </c>
      <c r="Z50" s="81" t="s">
        <v>35</v>
      </c>
      <c r="AA50" s="177"/>
    </row>
    <row r="51" spans="1:27">
      <c r="A51" s="66" t="str">
        <f>'[1]Risk factors'!DI$6</f>
        <v>Postoperative variables</v>
      </c>
      <c r="B51" s="67">
        <f>'[1]All Calculations'!EV$2</f>
        <v>999</v>
      </c>
      <c r="C51" s="68">
        <f>'[1]All Calculations'!EV$195</f>
        <v>3</v>
      </c>
      <c r="D51" s="68">
        <f>'[1]All Calculations'!EV$196</f>
        <v>3</v>
      </c>
      <c r="E51" s="68">
        <f>'[1]All Calculations'!EV$199</f>
        <v>0</v>
      </c>
      <c r="F51" s="69">
        <f t="shared" si="0"/>
        <v>7.3170731707317069E-2</v>
      </c>
      <c r="G51" s="70"/>
      <c r="H51" s="86" t="str">
        <f>'[1]Risk factors'!BG$6</f>
        <v>Cardiopulmonary bypass time</v>
      </c>
      <c r="I51" s="83">
        <f>'[1]All Calculations'!CT$2</f>
        <v>28</v>
      </c>
      <c r="J51" s="84">
        <f>'[1]All Calculations'!CT$201</f>
        <v>4</v>
      </c>
      <c r="K51" s="84">
        <f>'[1]All Calculations'!CT$202</f>
        <v>4</v>
      </c>
      <c r="L51" s="84">
        <f>'[1]All Calculations'!CT$205</f>
        <v>0</v>
      </c>
      <c r="M51" s="87">
        <f t="shared" si="1"/>
        <v>7.407407407407407E-2</v>
      </c>
      <c r="N51" s="88">
        <v>-4.7877145438121049E-2</v>
      </c>
      <c r="O51" s="74" t="s">
        <v>35</v>
      </c>
      <c r="P51" s="89"/>
      <c r="Q51" s="118" t="str">
        <f>'[1]Risk factors'!AS$6</f>
        <v>Type of graft(s)</v>
      </c>
      <c r="R51" s="104" t="str">
        <f>'[1]All Calculations'!CF$2</f>
        <v>19a</v>
      </c>
      <c r="S51" s="105">
        <f>'[1]All Calculations'!CF$207</f>
        <v>4</v>
      </c>
      <c r="T51" s="105">
        <f>'[1]All Calculations'!CF$208</f>
        <v>3</v>
      </c>
      <c r="U51" s="105">
        <f>'[1]All Calculations'!CF$210</f>
        <v>1</v>
      </c>
      <c r="V51" s="108">
        <f t="shared" si="2"/>
        <v>6.5573770491803282E-2</v>
      </c>
      <c r="W51" s="119">
        <v>-7.5969612155137867E-3</v>
      </c>
      <c r="X51" s="91" t="s">
        <v>35</v>
      </c>
      <c r="Y51" s="120">
        <v>-4.5537340619307823E-2</v>
      </c>
      <c r="Z51" s="81" t="s">
        <v>35</v>
      </c>
      <c r="AA51" s="178"/>
    </row>
    <row r="52" spans="1:27">
      <c r="A52" s="82" t="str">
        <f>'[1]Risk factors'!P$6</f>
        <v>Ventricular wall motion</v>
      </c>
      <c r="B52" s="83" t="str">
        <f>'[1]All Calculations'!BC$2</f>
        <v>06a</v>
      </c>
      <c r="C52" s="84">
        <f>'[1]All Calculations'!BC$195</f>
        <v>3</v>
      </c>
      <c r="D52" s="84">
        <f>'[1]All Calculations'!BC$196</f>
        <v>2</v>
      </c>
      <c r="E52" s="84">
        <f>'[1]All Calculations'!BC$199</f>
        <v>1</v>
      </c>
      <c r="F52" s="85">
        <f t="shared" si="0"/>
        <v>7.3170731707317069E-2</v>
      </c>
      <c r="G52" s="70"/>
      <c r="H52" s="86" t="str">
        <f>'[1]Risk factors'!BO$6</f>
        <v>Aortic cross-clamp duration</v>
      </c>
      <c r="I52" s="83">
        <f>'[1]All Calculations'!DB$2</f>
        <v>33</v>
      </c>
      <c r="J52" s="84">
        <f>'[1]All Calculations'!DB$201</f>
        <v>4</v>
      </c>
      <c r="K52" s="84">
        <f>'[1]All Calculations'!DB$202</f>
        <v>3</v>
      </c>
      <c r="L52" s="84">
        <f>'[1]All Calculations'!DB$205</f>
        <v>1</v>
      </c>
      <c r="M52" s="87">
        <f t="shared" si="1"/>
        <v>7.407407407407407E-2</v>
      </c>
      <c r="N52" s="88">
        <v>9.0334236675700119E-4</v>
      </c>
      <c r="O52" s="74" t="s">
        <v>35</v>
      </c>
      <c r="P52" s="89"/>
      <c r="Q52" s="90" t="str">
        <f>'[1]Risk factors'!BE$6</f>
        <v>Liver disease</v>
      </c>
      <c r="R52" s="83">
        <f>'[1]All Calculations'!CR$2</f>
        <v>26</v>
      </c>
      <c r="S52" s="84">
        <f>'[1]All Calculations'!CR$207</f>
        <v>3</v>
      </c>
      <c r="T52" s="84">
        <f>'[1]All Calculations'!CR$208</f>
        <v>2</v>
      </c>
      <c r="U52" s="84">
        <f>'[1]All Calculations'!CR$210</f>
        <v>0</v>
      </c>
      <c r="V52" s="87">
        <f t="shared" si="2"/>
        <v>4.9180327868852458E-2</v>
      </c>
      <c r="W52" s="91">
        <v>-2.3990403838464611E-2</v>
      </c>
      <c r="X52" s="91" t="s">
        <v>35</v>
      </c>
      <c r="Y52" s="98">
        <v>-2.4893746205221612E-2</v>
      </c>
      <c r="Z52" s="81" t="s">
        <v>35</v>
      </c>
      <c r="AA52" s="178"/>
    </row>
    <row r="53" spans="1:27">
      <c r="A53" s="82" t="str">
        <f>'[1]Risk factors'!AK$6</f>
        <v>Preoperative diuretic use</v>
      </c>
      <c r="B53" s="83" t="str">
        <f>'[1]All Calculations'!BX$2</f>
        <v>17b</v>
      </c>
      <c r="C53" s="84">
        <f>'[1]All Calculations'!BX$195</f>
        <v>3</v>
      </c>
      <c r="D53" s="84">
        <f>'[1]All Calculations'!BX$196</f>
        <v>3</v>
      </c>
      <c r="E53" s="84">
        <f>'[1]All Calculations'!BX$199</f>
        <v>0</v>
      </c>
      <c r="F53" s="85">
        <f t="shared" si="0"/>
        <v>7.3170731707317069E-2</v>
      </c>
      <c r="G53" s="70"/>
      <c r="H53" s="86" t="str">
        <f>'[1]Risk factors'!CD$6</f>
        <v>Hypercholesterolemia</v>
      </c>
      <c r="I53" s="83">
        <f>'[1]All Calculations'!DQ$2</f>
        <v>40</v>
      </c>
      <c r="J53" s="84">
        <f>'[1]All Calculations'!DQ$201</f>
        <v>4</v>
      </c>
      <c r="K53" s="84">
        <f>'[1]All Calculations'!DQ$202</f>
        <v>2</v>
      </c>
      <c r="L53" s="84">
        <f>'[1]All Calculations'!DQ$205</f>
        <v>2</v>
      </c>
      <c r="M53" s="87">
        <f t="shared" si="1"/>
        <v>7.407407407407407E-2</v>
      </c>
      <c r="N53" s="88">
        <v>7.407407407407407E-2</v>
      </c>
      <c r="O53" s="74" t="s">
        <v>35</v>
      </c>
      <c r="P53" s="89"/>
      <c r="Q53" s="90" t="str">
        <f>'[1]Risk factors'!BG$6</f>
        <v>Cardiopulmonary bypass time</v>
      </c>
      <c r="R53" s="83">
        <f>'[1]All Calculations'!CT$2</f>
        <v>28</v>
      </c>
      <c r="S53" s="84">
        <f>'[1]All Calculations'!CT$207</f>
        <v>3</v>
      </c>
      <c r="T53" s="84">
        <f>'[1]All Calculations'!CT$208</f>
        <v>3</v>
      </c>
      <c r="U53" s="84">
        <f>'[1]All Calculations'!CT$210</f>
        <v>0</v>
      </c>
      <c r="V53" s="87">
        <f t="shared" si="2"/>
        <v>4.9180327868852458E-2</v>
      </c>
      <c r="W53" s="91">
        <v>-7.2770891643342661E-2</v>
      </c>
      <c r="X53" s="91" t="s">
        <v>35</v>
      </c>
      <c r="Y53" s="98">
        <v>-2.4893746205221612E-2</v>
      </c>
      <c r="Z53" s="81" t="s">
        <v>35</v>
      </c>
      <c r="AA53" s="178"/>
    </row>
    <row r="54" spans="1:27">
      <c r="A54" s="103" t="str">
        <f>'[1]Risk factors'!AS$6</f>
        <v>Type of graft(s)</v>
      </c>
      <c r="B54" s="104" t="str">
        <f>'[1]All Calculations'!CF$2</f>
        <v>19a</v>
      </c>
      <c r="C54" s="105">
        <f>'[1]All Calculations'!CF$195</f>
        <v>3</v>
      </c>
      <c r="D54" s="105">
        <f>'[1]All Calculations'!CF$196</f>
        <v>3</v>
      </c>
      <c r="E54" s="105">
        <f>'[1]All Calculations'!CF$199</f>
        <v>0</v>
      </c>
      <c r="F54" s="106">
        <f t="shared" si="0"/>
        <v>7.3170731707317069E-2</v>
      </c>
      <c r="G54" s="70"/>
      <c r="H54" s="86" t="str">
        <f>'[1]Risk factors'!CI$6</f>
        <v>Critical state</v>
      </c>
      <c r="I54" s="83">
        <f>'[1]All Calculations'!DV$2</f>
        <v>43</v>
      </c>
      <c r="J54" s="84">
        <f>'[1]All Calculations'!DV$201</f>
        <v>4</v>
      </c>
      <c r="K54" s="84">
        <f>'[1]All Calculations'!DV$202</f>
        <v>4</v>
      </c>
      <c r="L54" s="84">
        <f>'[1]All Calculations'!DV$205</f>
        <v>0</v>
      </c>
      <c r="M54" s="87">
        <f t="shared" si="1"/>
        <v>7.407407407407407E-2</v>
      </c>
      <c r="N54" s="88">
        <v>7.407407407407407E-2</v>
      </c>
      <c r="O54" s="74" t="s">
        <v>35</v>
      </c>
      <c r="P54" s="89"/>
      <c r="Q54" s="90" t="str">
        <f>'[1]Risk factors'!CU$6</f>
        <v>Other preoperative labs</v>
      </c>
      <c r="R54" s="83" t="str">
        <f>'[1]All Calculations'!EH$2</f>
        <v>51a</v>
      </c>
      <c r="S54" s="84">
        <f>'[1]All Calculations'!EH$207</f>
        <v>3</v>
      </c>
      <c r="T54" s="84">
        <f>'[1]All Calculations'!EH$208</f>
        <v>3</v>
      </c>
      <c r="U54" s="84">
        <f>'[1]All Calculations'!EH$210</f>
        <v>0</v>
      </c>
      <c r="V54" s="87">
        <f t="shared" si="2"/>
        <v>4.9180327868852458E-2</v>
      </c>
      <c r="W54" s="91">
        <v>4.9180327868852458E-2</v>
      </c>
      <c r="X54" s="91" t="s">
        <v>35</v>
      </c>
      <c r="Y54" s="98">
        <v>4.9180327868852458E-2</v>
      </c>
      <c r="Z54" s="81" t="s">
        <v>35</v>
      </c>
      <c r="AA54" s="178"/>
    </row>
    <row r="55" spans="1:27">
      <c r="A55" s="82" t="str">
        <f>'[1]Risk factors'!BA$6</f>
        <v>Inotropic medication</v>
      </c>
      <c r="B55" s="83" t="str">
        <f>'[1]All Calculations'!CN$2</f>
        <v>23a</v>
      </c>
      <c r="C55" s="84">
        <f>'[1]All Calculations'!CN$195</f>
        <v>3</v>
      </c>
      <c r="D55" s="84">
        <f>'[1]All Calculations'!CN$196</f>
        <v>3</v>
      </c>
      <c r="E55" s="84">
        <f>'[1]All Calculations'!CN$199</f>
        <v>0</v>
      </c>
      <c r="F55" s="85">
        <f t="shared" si="0"/>
        <v>7.3170731707317069E-2</v>
      </c>
      <c r="G55" s="70"/>
      <c r="H55" s="86" t="str">
        <f>'[1]Risk factors'!CO$6</f>
        <v>Preop intubation</v>
      </c>
      <c r="I55" s="83">
        <f>'[1]All Calculations'!EB$2</f>
        <v>46</v>
      </c>
      <c r="J55" s="84">
        <f>'[1]All Calculations'!EB$201</f>
        <v>4</v>
      </c>
      <c r="K55" s="84">
        <f>'[1]All Calculations'!EB$202</f>
        <v>4</v>
      </c>
      <c r="L55" s="84">
        <f>'[1]All Calculations'!EB$205</f>
        <v>0</v>
      </c>
      <c r="M55" s="87">
        <f t="shared" si="1"/>
        <v>7.407407407407407E-2</v>
      </c>
      <c r="N55" s="88">
        <v>9.0334236675700119E-4</v>
      </c>
      <c r="O55" s="74" t="s">
        <v>35</v>
      </c>
      <c r="P55" s="89"/>
      <c r="Q55" s="90" t="str">
        <f>'[1]Risk factors'!AR$6</f>
        <v>Number of grafts</v>
      </c>
      <c r="R55" s="83">
        <f>'[1]All Calculations'!CE$2</f>
        <v>19</v>
      </c>
      <c r="S55" s="84">
        <f>'[1]All Calculations'!CE$207</f>
        <v>2</v>
      </c>
      <c r="T55" s="84">
        <f>'[1]All Calculations'!CE$208</f>
        <v>1</v>
      </c>
      <c r="U55" s="84">
        <f>'[1]All Calculations'!CE$210</f>
        <v>1</v>
      </c>
      <c r="V55" s="87">
        <f t="shared" si="2"/>
        <v>3.2786885245901641E-2</v>
      </c>
      <c r="W55" s="91">
        <v>-4.0383846461415428E-2</v>
      </c>
      <c r="X55" s="91" t="s">
        <v>35</v>
      </c>
      <c r="Y55" s="98">
        <v>-2.2768670309653911E-2</v>
      </c>
      <c r="Z55" s="81" t="s">
        <v>35</v>
      </c>
      <c r="AA55" s="178"/>
    </row>
    <row r="56" spans="1:27">
      <c r="A56" s="82" t="str">
        <f>'[1]Risk factors'!BJ$6</f>
        <v>Preoperative CPR / cardiac arrest</v>
      </c>
      <c r="B56" s="83" t="str">
        <f>'[1]All Calculations'!CW$2</f>
        <v>30a</v>
      </c>
      <c r="C56" s="84">
        <f>'[1]All Calculations'!CW$195</f>
        <v>3</v>
      </c>
      <c r="D56" s="84">
        <f>'[1]All Calculations'!CW$196</f>
        <v>3</v>
      </c>
      <c r="E56" s="84">
        <f>'[1]All Calculations'!CW$199</f>
        <v>0</v>
      </c>
      <c r="F56" s="85">
        <f t="shared" si="0"/>
        <v>7.3170731707317069E-2</v>
      </c>
      <c r="G56" s="70"/>
      <c r="H56" s="86" t="str">
        <f>'[1]Risk factors'!AB$6</f>
        <v>Dyspnea</v>
      </c>
      <c r="I56" s="83" t="str">
        <f>'[1]All Calculations'!BO$2</f>
        <v>14a</v>
      </c>
      <c r="J56" s="84">
        <f>'[1]All Calculations'!BO$201</f>
        <v>4</v>
      </c>
      <c r="K56" s="84">
        <f>'[1]All Calculations'!BO$202</f>
        <v>4</v>
      </c>
      <c r="L56" s="84">
        <f>'[1]All Calculations'!BO$205</f>
        <v>0</v>
      </c>
      <c r="M56" s="87">
        <f t="shared" si="1"/>
        <v>7.407407407407407E-2</v>
      </c>
      <c r="N56" s="88">
        <v>7.407407407407407E-2</v>
      </c>
      <c r="O56" s="74" t="s">
        <v>35</v>
      </c>
      <c r="P56" s="89"/>
      <c r="Q56" s="90" t="str">
        <f>'[1]Risk factors'!CQ$6</f>
        <v>A published comorbidity index</v>
      </c>
      <c r="R56" s="83">
        <f>'[1]All Calculations'!ED$2</f>
        <v>48</v>
      </c>
      <c r="S56" s="84">
        <f>'[1]All Calculations'!ED$207</f>
        <v>2</v>
      </c>
      <c r="T56" s="84">
        <f>'[1]All Calculations'!ED$208</f>
        <v>2</v>
      </c>
      <c r="U56" s="84">
        <f>'[1]All Calculations'!ED$210</f>
        <v>0</v>
      </c>
      <c r="V56" s="87">
        <f t="shared" si="2"/>
        <v>3.2786885245901641E-2</v>
      </c>
      <c r="W56" s="91">
        <v>8.3966413434626158E-3</v>
      </c>
      <c r="X56" s="91" t="s">
        <v>35</v>
      </c>
      <c r="Y56" s="98">
        <v>1.4268366727383124E-2</v>
      </c>
      <c r="Z56" s="81" t="s">
        <v>35</v>
      </c>
      <c r="AA56" s="178"/>
    </row>
    <row r="57" spans="1:27">
      <c r="A57" s="82" t="str">
        <f>'[1]Risk factors'!BT$6</f>
        <v>PTCA failure/emergency</v>
      </c>
      <c r="B57" s="83" t="str">
        <f>'[1]All Calculations'!DG$2</f>
        <v>37a</v>
      </c>
      <c r="C57" s="84">
        <f>'[1]All Calculations'!DG$195</f>
        <v>3</v>
      </c>
      <c r="D57" s="84">
        <f>'[1]All Calculations'!DG$196</f>
        <v>3</v>
      </c>
      <c r="E57" s="84">
        <f>'[1]All Calculations'!DG$199</f>
        <v>0</v>
      </c>
      <c r="F57" s="85">
        <f t="shared" si="0"/>
        <v>7.3170731707317069E-2</v>
      </c>
      <c r="G57" s="70"/>
      <c r="H57" s="86" t="str">
        <f>'[1]Risk factors'!AR$6</f>
        <v>Number of grafts</v>
      </c>
      <c r="I57" s="83">
        <f>'[1]All Calculations'!CE$2</f>
        <v>19</v>
      </c>
      <c r="J57" s="84">
        <f>'[1]All Calculations'!CE$201</f>
        <v>3</v>
      </c>
      <c r="K57" s="84">
        <f>'[1]All Calculations'!CE$202</f>
        <v>2</v>
      </c>
      <c r="L57" s="84">
        <f>'[1]All Calculations'!CE$205</f>
        <v>1</v>
      </c>
      <c r="M57" s="87">
        <f t="shared" si="1"/>
        <v>5.5555555555555552E-2</v>
      </c>
      <c r="N57" s="88">
        <v>-1.7615176151761516E-2</v>
      </c>
      <c r="O57" s="74" t="s">
        <v>35</v>
      </c>
      <c r="P57" s="89"/>
      <c r="Q57" s="90" t="str">
        <f>'[1]Risk factors'!CT$6</f>
        <v>Preoperative cardiac biomarkers</v>
      </c>
      <c r="R57" s="83">
        <f>'[1]All Calculations'!EG$2</f>
        <v>51</v>
      </c>
      <c r="S57" s="84">
        <f>'[1]All Calculations'!EG$207</f>
        <v>2</v>
      </c>
      <c r="T57" s="84">
        <f>'[1]All Calculations'!EG$208</f>
        <v>2</v>
      </c>
      <c r="U57" s="84">
        <f>'[1]All Calculations'!EG$210</f>
        <v>0</v>
      </c>
      <c r="V57" s="87">
        <f t="shared" si="2"/>
        <v>3.2786885245901641E-2</v>
      </c>
      <c r="W57" s="91">
        <v>3.2786885245901641E-2</v>
      </c>
      <c r="X57" s="91" t="s">
        <v>35</v>
      </c>
      <c r="Y57" s="98">
        <v>3.2786885245901641E-2</v>
      </c>
      <c r="Z57" s="81" t="s">
        <v>35</v>
      </c>
      <c r="AA57" s="178"/>
    </row>
    <row r="58" spans="1:27">
      <c r="A58" s="82" t="str">
        <f>'[1]Risk factors'!BZ$6</f>
        <v>Ventricular or unstable arrhythmia</v>
      </c>
      <c r="B58" s="83" t="str">
        <f>'[1]All Calculations'!DM$2</f>
        <v>39c</v>
      </c>
      <c r="C58" s="84">
        <f>'[1]All Calculations'!DM$195</f>
        <v>3</v>
      </c>
      <c r="D58" s="84">
        <f>'[1]All Calculations'!DM$196</f>
        <v>3</v>
      </c>
      <c r="E58" s="84">
        <f>'[1]All Calculations'!DM$199</f>
        <v>0</v>
      </c>
      <c r="F58" s="85">
        <f t="shared" si="0"/>
        <v>7.3170731707317069E-2</v>
      </c>
      <c r="G58" s="70"/>
      <c r="H58" s="86" t="str">
        <f>'[1]Risk factors'!BC$6</f>
        <v>Nitroglycerin use</v>
      </c>
      <c r="I58" s="83">
        <f>'[1]All Calculations'!CP$2</f>
        <v>24</v>
      </c>
      <c r="J58" s="84">
        <f>'[1]All Calculations'!CP$201</f>
        <v>3</v>
      </c>
      <c r="K58" s="84">
        <f>'[1]All Calculations'!CP$202</f>
        <v>3</v>
      </c>
      <c r="L58" s="84">
        <f>'[1]All Calculations'!CP$205</f>
        <v>0</v>
      </c>
      <c r="M58" s="87">
        <f t="shared" si="1"/>
        <v>5.5555555555555552E-2</v>
      </c>
      <c r="N58" s="88">
        <v>-9.0785907859078585E-2</v>
      </c>
      <c r="O58" s="74" t="s">
        <v>35</v>
      </c>
      <c r="P58" s="89"/>
      <c r="Q58" s="90" t="str">
        <f>'[1]Risk factors'!CZ$6</f>
        <v>Patient education level / literacy</v>
      </c>
      <c r="R58" s="83">
        <f>'[1]All Calculations'!EM$2</f>
        <v>55</v>
      </c>
      <c r="S58" s="84">
        <f>'[1]All Calculations'!EM$207</f>
        <v>2</v>
      </c>
      <c r="T58" s="84">
        <f>'[1]All Calculations'!EM$208</f>
        <v>2</v>
      </c>
      <c r="U58" s="84">
        <f>'[1]All Calculations'!EM$210</f>
        <v>0</v>
      </c>
      <c r="V58" s="87">
        <f t="shared" si="2"/>
        <v>3.2786885245901641E-2</v>
      </c>
      <c r="W58" s="91">
        <v>3.2786885245901641E-2</v>
      </c>
      <c r="X58" s="91" t="s">
        <v>35</v>
      </c>
      <c r="Y58" s="98">
        <v>3.2786885245901641E-2</v>
      </c>
      <c r="Z58" s="81" t="s">
        <v>35</v>
      </c>
      <c r="AA58" s="178"/>
    </row>
    <row r="59" spans="1:27">
      <c r="A59" s="82" t="str">
        <f>'[1]Risk factors'!CJ$6</f>
        <v>Distaster, catastrophic state</v>
      </c>
      <c r="B59" s="83" t="str">
        <f>'[1]All Calculations'!DW$2</f>
        <v>43a</v>
      </c>
      <c r="C59" s="84">
        <f>'[1]All Calculations'!DW$195</f>
        <v>3</v>
      </c>
      <c r="D59" s="84">
        <f>'[1]All Calculations'!DW$196</f>
        <v>3</v>
      </c>
      <c r="E59" s="84">
        <f>'[1]All Calculations'!DW$199</f>
        <v>0</v>
      </c>
      <c r="F59" s="85">
        <f t="shared" si="0"/>
        <v>7.3170731707317069E-2</v>
      </c>
      <c r="G59" s="70"/>
      <c r="H59" s="86" t="str">
        <f>'[1]Risk factors'!BH$6</f>
        <v>Cardiomegaly</v>
      </c>
      <c r="I59" s="83">
        <f>'[1]All Calculations'!CU$2</f>
        <v>29</v>
      </c>
      <c r="J59" s="84">
        <f>'[1]All Calculations'!CU$201</f>
        <v>3</v>
      </c>
      <c r="K59" s="84">
        <f>'[1]All Calculations'!CU$202</f>
        <v>3</v>
      </c>
      <c r="L59" s="84">
        <f>'[1]All Calculations'!CU$205</f>
        <v>0</v>
      </c>
      <c r="M59" s="87">
        <f t="shared" si="1"/>
        <v>5.5555555555555552E-2</v>
      </c>
      <c r="N59" s="88">
        <v>-9.0785907859078585E-2</v>
      </c>
      <c r="O59" s="74" t="s">
        <v>35</v>
      </c>
      <c r="P59" s="89"/>
      <c r="Q59" s="90" t="str">
        <f>'[1]Risk factors'!DC$6</f>
        <v>Recent admissions</v>
      </c>
      <c r="R59" s="83">
        <f>'[1]All Calculations'!EP$2</f>
        <v>58</v>
      </c>
      <c r="S59" s="84">
        <f>'[1]All Calculations'!EP$207</f>
        <v>2</v>
      </c>
      <c r="T59" s="84">
        <f>'[1]All Calculations'!EP$208</f>
        <v>1</v>
      </c>
      <c r="U59" s="84">
        <f>'[1]All Calculations'!EP$210</f>
        <v>0</v>
      </c>
      <c r="V59" s="87">
        <f t="shared" si="2"/>
        <v>3.2786885245901641E-2</v>
      </c>
      <c r="W59" s="91">
        <v>3.2786885245901641E-2</v>
      </c>
      <c r="X59" s="91" t="s">
        <v>35</v>
      </c>
      <c r="Y59" s="98">
        <v>3.2786885245901641E-2</v>
      </c>
      <c r="Z59" s="81" t="s">
        <v>35</v>
      </c>
      <c r="AA59" s="178"/>
    </row>
    <row r="60" spans="1:27">
      <c r="A60" s="82" t="str">
        <f>'[1]Risk factors'!CV$6</f>
        <v>Serum albumin</v>
      </c>
      <c r="B60" s="83" t="str">
        <f>'[1]All Calculations'!EI$2</f>
        <v>51b</v>
      </c>
      <c r="C60" s="84">
        <f>'[1]All Calculations'!EI$195</f>
        <v>3</v>
      </c>
      <c r="D60" s="84">
        <f>'[1]All Calculations'!EI$196</f>
        <v>3</v>
      </c>
      <c r="E60" s="84">
        <f>'[1]All Calculations'!EI$199</f>
        <v>0</v>
      </c>
      <c r="F60" s="85">
        <f t="shared" si="0"/>
        <v>7.3170731707317069E-2</v>
      </c>
      <c r="G60" s="70"/>
      <c r="H60" s="86" t="str">
        <f>'[1]Risk factors'!BK$6</f>
        <v>Immunosuppression</v>
      </c>
      <c r="I60" s="83">
        <f>'[1]All Calculations'!CX$2</f>
        <v>31</v>
      </c>
      <c r="J60" s="84">
        <f>'[1]All Calculations'!CX$201</f>
        <v>3</v>
      </c>
      <c r="K60" s="84">
        <f>'[1]All Calculations'!CX$202</f>
        <v>3</v>
      </c>
      <c r="L60" s="84">
        <f>'[1]All Calculations'!CX$205</f>
        <v>0</v>
      </c>
      <c r="M60" s="87">
        <f t="shared" si="1"/>
        <v>5.5555555555555552E-2</v>
      </c>
      <c r="N60" s="88">
        <v>3.1165311653116527E-2</v>
      </c>
      <c r="O60" s="74" t="s">
        <v>35</v>
      </c>
      <c r="P60" s="89"/>
      <c r="Q60" s="90" t="str">
        <f>'[1]Risk factors'!AB$6</f>
        <v>Dyspnea</v>
      </c>
      <c r="R60" s="83" t="str">
        <f>'[1]All Calculations'!BO$2</f>
        <v>14a</v>
      </c>
      <c r="S60" s="84">
        <f>'[1]All Calculations'!BO$207</f>
        <v>2</v>
      </c>
      <c r="T60" s="84">
        <f>'[1]All Calculations'!BO$208</f>
        <v>2</v>
      </c>
      <c r="U60" s="84">
        <f>'[1]All Calculations'!BO$210</f>
        <v>0</v>
      </c>
      <c r="V60" s="87">
        <f t="shared" si="2"/>
        <v>3.2786885245901641E-2</v>
      </c>
      <c r="W60" s="91">
        <v>3.2786885245901641E-2</v>
      </c>
      <c r="X60" s="91" t="s">
        <v>35</v>
      </c>
      <c r="Y60" s="98">
        <v>-4.1287188828172429E-2</v>
      </c>
      <c r="Z60" s="81" t="s">
        <v>35</v>
      </c>
      <c r="AA60" s="178"/>
    </row>
    <row r="61" spans="1:27">
      <c r="A61" s="82" t="str">
        <f>'[1]Risk factors'!BQ$6</f>
        <v>Endocarditis</v>
      </c>
      <c r="B61" s="83">
        <f>'[1]All Calculations'!DD$2</f>
        <v>35</v>
      </c>
      <c r="C61" s="84">
        <f>'[1]All Calculations'!DD$195</f>
        <v>2</v>
      </c>
      <c r="D61" s="84">
        <f>'[1]All Calculations'!DD$196</f>
        <v>2</v>
      </c>
      <c r="E61" s="84">
        <f>'[1]All Calculations'!DD$199</f>
        <v>0</v>
      </c>
      <c r="F61" s="85">
        <f t="shared" si="0"/>
        <v>4.878048780487805E-2</v>
      </c>
      <c r="G61" s="70"/>
      <c r="H61" s="86" t="str">
        <f>'[1]Risk factors'!AG$6</f>
        <v>Active MI</v>
      </c>
      <c r="I61" s="83" t="str">
        <f>'[1]All Calculations'!BT$2</f>
        <v>16b</v>
      </c>
      <c r="J61" s="84">
        <f>'[1]All Calculations'!BT$201</f>
        <v>3</v>
      </c>
      <c r="K61" s="84">
        <f>'[1]All Calculations'!BT$202</f>
        <v>3</v>
      </c>
      <c r="L61" s="84">
        <f>'[1]All Calculations'!BT$205</f>
        <v>0</v>
      </c>
      <c r="M61" s="87">
        <f t="shared" si="1"/>
        <v>5.5555555555555552E-2</v>
      </c>
      <c r="N61" s="88">
        <v>5.5555555555555552E-2</v>
      </c>
      <c r="O61" s="74" t="s">
        <v>35</v>
      </c>
      <c r="P61" s="89"/>
      <c r="Q61" s="90" t="str">
        <f>'[1]Risk factors'!BT$6</f>
        <v>PTCA failure/emergency</v>
      </c>
      <c r="R61" s="83" t="str">
        <f>'[1]All Calculations'!DG$2</f>
        <v>37a</v>
      </c>
      <c r="S61" s="84">
        <f>'[1]All Calculations'!DG$207</f>
        <v>2</v>
      </c>
      <c r="T61" s="84">
        <f>'[1]All Calculations'!DG$208</f>
        <v>2</v>
      </c>
      <c r="U61" s="84">
        <f>'[1]All Calculations'!DG$210</f>
        <v>0</v>
      </c>
      <c r="V61" s="87">
        <f t="shared" si="2"/>
        <v>3.2786885245901641E-2</v>
      </c>
      <c r="W61" s="91">
        <v>-4.0383846461415428E-2</v>
      </c>
      <c r="X61" s="91" t="s">
        <v>35</v>
      </c>
      <c r="Y61" s="98">
        <v>-2.2768670309653911E-2</v>
      </c>
      <c r="Z61" s="81" t="s">
        <v>35</v>
      </c>
      <c r="AA61" s="178"/>
    </row>
    <row r="62" spans="1:27">
      <c r="A62" s="82" t="str">
        <f>'[1]Risk factors'!CF$6</f>
        <v>Anticoagulation or antiplatelet use</v>
      </c>
      <c r="B62" s="83">
        <f>'[1]All Calculations'!DS$2</f>
        <v>42</v>
      </c>
      <c r="C62" s="84">
        <f>'[1]All Calculations'!DS$195</f>
        <v>2</v>
      </c>
      <c r="D62" s="84">
        <f>'[1]All Calculations'!DS$196</f>
        <v>2</v>
      </c>
      <c r="E62" s="84">
        <f>'[1]All Calculations'!DS$199</f>
        <v>0</v>
      </c>
      <c r="F62" s="85">
        <f t="shared" si="0"/>
        <v>4.878048780487805E-2</v>
      </c>
      <c r="G62" s="70"/>
      <c r="H62" s="86" t="str">
        <f>'[1]Risk factors'!BA$6</f>
        <v>Inotropic medication</v>
      </c>
      <c r="I62" s="83" t="str">
        <f>'[1]All Calculations'!CN$2</f>
        <v>23a</v>
      </c>
      <c r="J62" s="84">
        <f>'[1]All Calculations'!CN$201</f>
        <v>3</v>
      </c>
      <c r="K62" s="84">
        <f>'[1]All Calculations'!CN$202</f>
        <v>3</v>
      </c>
      <c r="L62" s="84">
        <f>'[1]All Calculations'!CN$205</f>
        <v>0</v>
      </c>
      <c r="M62" s="87">
        <f t="shared" si="1"/>
        <v>5.5555555555555552E-2</v>
      </c>
      <c r="N62" s="88">
        <v>-1.7615176151761516E-2</v>
      </c>
      <c r="O62" s="74" t="s">
        <v>35</v>
      </c>
      <c r="P62" s="89"/>
      <c r="Q62" s="90" t="str">
        <f>'[1]Risk factors'!BU$6</f>
        <v>Stent thrombosis</v>
      </c>
      <c r="R62" s="83" t="str">
        <f>'[1]All Calculations'!DH$2</f>
        <v>37b</v>
      </c>
      <c r="S62" s="84">
        <f>'[1]All Calculations'!DH$207</f>
        <v>2</v>
      </c>
      <c r="T62" s="84">
        <f>'[1]All Calculations'!DH$208</f>
        <v>2</v>
      </c>
      <c r="U62" s="84">
        <f>'[1]All Calculations'!DH$210</f>
        <v>0</v>
      </c>
      <c r="V62" s="87">
        <f t="shared" si="2"/>
        <v>3.2786885245901641E-2</v>
      </c>
      <c r="W62" s="91">
        <v>3.2786885245901641E-2</v>
      </c>
      <c r="X62" s="91" t="s">
        <v>35</v>
      </c>
      <c r="Y62" s="98">
        <v>3.2786885245901641E-2</v>
      </c>
      <c r="Z62" s="81" t="s">
        <v>35</v>
      </c>
      <c r="AA62" s="178"/>
    </row>
    <row r="63" spans="1:27">
      <c r="A63" s="82" t="str">
        <f>'[1]Risk factors'!CN$6</f>
        <v>Digoxin or digitalis use</v>
      </c>
      <c r="B63" s="83">
        <f>'[1]All Calculations'!EA$2</f>
        <v>45</v>
      </c>
      <c r="C63" s="84">
        <f>'[1]All Calculations'!EA$195</f>
        <v>2</v>
      </c>
      <c r="D63" s="84">
        <f>'[1]All Calculations'!EA$196</f>
        <v>2</v>
      </c>
      <c r="E63" s="84">
        <f>'[1]All Calculations'!EA$199</f>
        <v>0</v>
      </c>
      <c r="F63" s="85">
        <f t="shared" si="0"/>
        <v>4.878048780487805E-2</v>
      </c>
      <c r="G63" s="70"/>
      <c r="H63" s="86" t="str">
        <f>'[1]Risk factors'!BM$6</f>
        <v>Location or type of surgical center</v>
      </c>
      <c r="I63" s="83" t="str">
        <f>'[1]All Calculations'!CZ$2</f>
        <v>32a</v>
      </c>
      <c r="J63" s="84">
        <f>'[1]All Calculations'!CZ$201</f>
        <v>3</v>
      </c>
      <c r="K63" s="84">
        <f>'[1]All Calculations'!CZ$202</f>
        <v>3</v>
      </c>
      <c r="L63" s="84">
        <f>'[1]All Calculations'!CZ$205</f>
        <v>0</v>
      </c>
      <c r="M63" s="87">
        <f t="shared" si="1"/>
        <v>5.5555555555555552E-2</v>
      </c>
      <c r="N63" s="88">
        <v>5.5555555555555552E-2</v>
      </c>
      <c r="O63" s="74" t="s">
        <v>35</v>
      </c>
      <c r="P63" s="89"/>
      <c r="Q63" s="90" t="str">
        <f>'[1]Risk factors'!BZ$6</f>
        <v>Ventricular or unstable arrhythmia</v>
      </c>
      <c r="R63" s="83" t="str">
        <f>'[1]All Calculations'!DM$2</f>
        <v>39c</v>
      </c>
      <c r="S63" s="84">
        <f>'[1]All Calculations'!DM$207</f>
        <v>2</v>
      </c>
      <c r="T63" s="84">
        <f>'[1]All Calculations'!DM$208</f>
        <v>1</v>
      </c>
      <c r="U63" s="84">
        <f>'[1]All Calculations'!DM$210</f>
        <v>0</v>
      </c>
      <c r="V63" s="87">
        <f t="shared" si="2"/>
        <v>3.2786885245901641E-2</v>
      </c>
      <c r="W63" s="91">
        <v>-4.0383846461415428E-2</v>
      </c>
      <c r="X63" s="91" t="s">
        <v>35</v>
      </c>
      <c r="Y63" s="98">
        <v>-5.9805707346690946E-2</v>
      </c>
      <c r="Z63" s="81" t="s">
        <v>35</v>
      </c>
      <c r="AA63" s="178"/>
    </row>
    <row r="64" spans="1:27">
      <c r="A64" s="82" t="str">
        <f>'[1]Risk factors'!L$6</f>
        <v>Cachexia or malnutrition</v>
      </c>
      <c r="B64" s="83" t="str">
        <f>'[1]All Calculations'!AY$2</f>
        <v>03a</v>
      </c>
      <c r="C64" s="84">
        <f>'[1]All Calculations'!AY$195</f>
        <v>2</v>
      </c>
      <c r="D64" s="84">
        <f>'[1]All Calculations'!AY$196</f>
        <v>2</v>
      </c>
      <c r="E64" s="84">
        <f>'[1]All Calculations'!AY$199</f>
        <v>0</v>
      </c>
      <c r="F64" s="85">
        <f t="shared" si="0"/>
        <v>4.878048780487805E-2</v>
      </c>
      <c r="G64" s="70"/>
      <c r="H64" s="86" t="str">
        <f>'[1]Risk factors'!BT$6</f>
        <v>PTCA failure/emergency</v>
      </c>
      <c r="I64" s="83" t="str">
        <f>'[1]All Calculations'!DG$2</f>
        <v>37a</v>
      </c>
      <c r="J64" s="84">
        <f>'[1]All Calculations'!DG$201</f>
        <v>3</v>
      </c>
      <c r="K64" s="84">
        <f>'[1]All Calculations'!DG$202</f>
        <v>3</v>
      </c>
      <c r="L64" s="84">
        <f>'[1]All Calculations'!DG$205</f>
        <v>0</v>
      </c>
      <c r="M64" s="87">
        <f t="shared" si="1"/>
        <v>5.5555555555555552E-2</v>
      </c>
      <c r="N64" s="88">
        <v>-1.7615176151761516E-2</v>
      </c>
      <c r="O64" s="74" t="s">
        <v>35</v>
      </c>
      <c r="P64" s="89"/>
      <c r="Q64" s="90" t="str">
        <f>'[1]Risk factors'!BC$6</f>
        <v>Nitroglycerin use</v>
      </c>
      <c r="R64" s="83">
        <f>'[1]All Calculations'!CP$2</f>
        <v>24</v>
      </c>
      <c r="S64" s="84">
        <f>'[1]All Calculations'!CP$207</f>
        <v>1</v>
      </c>
      <c r="T64" s="84">
        <f>'[1]All Calculations'!CP$208</f>
        <v>1</v>
      </c>
      <c r="U64" s="84">
        <f>'[1]All Calculations'!CP$210</f>
        <v>0</v>
      </c>
      <c r="V64" s="87">
        <f t="shared" si="2"/>
        <v>1.6393442622950821E-2</v>
      </c>
      <c r="W64" s="91">
        <v>-0.12994802079168333</v>
      </c>
      <c r="X64" s="91" t="s">
        <v>35</v>
      </c>
      <c r="Y64" s="98">
        <v>-3.9162112932604728E-2</v>
      </c>
      <c r="Z64" s="81" t="s">
        <v>35</v>
      </c>
      <c r="AA64" s="178"/>
    </row>
    <row r="65" spans="1:27">
      <c r="A65" s="82" t="str">
        <f>'[1]Risk factors'!BD$6</f>
        <v>Smoking status</v>
      </c>
      <c r="B65" s="83">
        <f>'[1]All Calculations'!CQ$2</f>
        <v>25</v>
      </c>
      <c r="C65" s="84">
        <f>'[1]All Calculations'!CQ$195</f>
        <v>1</v>
      </c>
      <c r="D65" s="84">
        <f>'[1]All Calculations'!CQ$196</f>
        <v>1</v>
      </c>
      <c r="E65" s="84">
        <f>'[1]All Calculations'!CQ$199</f>
        <v>0</v>
      </c>
      <c r="F65" s="85">
        <f t="shared" si="0"/>
        <v>2.4390243902439025E-2</v>
      </c>
      <c r="G65" s="70"/>
      <c r="H65" s="86" t="str">
        <f>'[1]Risk factors'!CM$6</f>
        <v>Refused blood products</v>
      </c>
      <c r="I65" s="83" t="str">
        <f>'[1]All Calculations'!DZ$2</f>
        <v>44b</v>
      </c>
      <c r="J65" s="84">
        <f>'[1]All Calculations'!DZ$201</f>
        <v>3</v>
      </c>
      <c r="K65" s="84">
        <f>'[1]All Calculations'!DZ$202</f>
        <v>3</v>
      </c>
      <c r="L65" s="84">
        <f>'[1]All Calculations'!DZ$205</f>
        <v>0</v>
      </c>
      <c r="M65" s="87">
        <f t="shared" si="1"/>
        <v>5.5555555555555552E-2</v>
      </c>
      <c r="N65" s="88">
        <v>5.5555555555555552E-2</v>
      </c>
      <c r="O65" s="74" t="s">
        <v>35</v>
      </c>
      <c r="P65" s="89"/>
      <c r="Q65" s="90" t="str">
        <f>'[1]Risk factors'!CD$6</f>
        <v>Hypercholesterolemia</v>
      </c>
      <c r="R65" s="83">
        <f>'[1]All Calculations'!DQ$2</f>
        <v>40</v>
      </c>
      <c r="S65" s="84">
        <f>'[1]All Calculations'!DQ$207</f>
        <v>1</v>
      </c>
      <c r="T65" s="84">
        <f>'[1]All Calculations'!DQ$208</f>
        <v>1</v>
      </c>
      <c r="U65" s="84">
        <f>'[1]All Calculations'!DQ$210</f>
        <v>0</v>
      </c>
      <c r="V65" s="87">
        <f t="shared" si="2"/>
        <v>1.6393442622950821E-2</v>
      </c>
      <c r="W65" s="91">
        <v>1.6393442622950821E-2</v>
      </c>
      <c r="X65" s="91" t="s">
        <v>35</v>
      </c>
      <c r="Y65" s="98">
        <v>-5.7680631451123246E-2</v>
      </c>
      <c r="Z65" s="81" t="s">
        <v>35</v>
      </c>
      <c r="AA65" s="178"/>
    </row>
    <row r="66" spans="1:27">
      <c r="A66" s="82" t="str">
        <f>'[1]Risk factors'!BK$6</f>
        <v>Immunosuppression</v>
      </c>
      <c r="B66" s="83">
        <f>'[1]All Calculations'!CX$2</f>
        <v>31</v>
      </c>
      <c r="C66" s="84">
        <f>'[1]All Calculations'!CX$195</f>
        <v>1</v>
      </c>
      <c r="D66" s="84">
        <f>'[1]All Calculations'!CX$196</f>
        <v>1</v>
      </c>
      <c r="E66" s="84">
        <f>'[1]All Calculations'!CX$199</f>
        <v>0</v>
      </c>
      <c r="F66" s="85">
        <f t="shared" si="0"/>
        <v>2.4390243902439025E-2</v>
      </c>
      <c r="G66" s="70"/>
      <c r="H66" s="86" t="str">
        <f>'[1]Risk factors'!BL$6</f>
        <v xml:space="preserve">Date or order of surgery </v>
      </c>
      <c r="I66" s="83">
        <f>'[1]All Calculations'!CY$2</f>
        <v>32</v>
      </c>
      <c r="J66" s="84">
        <f>'[1]All Calculations'!CY$201</f>
        <v>2</v>
      </c>
      <c r="K66" s="84">
        <f>'[1]All Calculations'!CY$202</f>
        <v>1</v>
      </c>
      <c r="L66" s="84">
        <f>'[1]All Calculations'!CY$205</f>
        <v>1</v>
      </c>
      <c r="M66" s="87">
        <f t="shared" si="1"/>
        <v>3.7037037037037035E-2</v>
      </c>
      <c r="N66" s="88">
        <v>3.7037037037037035E-2</v>
      </c>
      <c r="O66" s="74" t="s">
        <v>35</v>
      </c>
      <c r="P66" s="89"/>
      <c r="Q66" s="90" t="str">
        <f>'[1]Risk factors'!CF$6</f>
        <v>Anticoagulation or antiplatelet use</v>
      </c>
      <c r="R66" s="83">
        <f>'[1]All Calculations'!DS$2</f>
        <v>42</v>
      </c>
      <c r="S66" s="84">
        <f>'[1]All Calculations'!DS$207</f>
        <v>1</v>
      </c>
      <c r="T66" s="84">
        <f>'[1]All Calculations'!DS$208</f>
        <v>1</v>
      </c>
      <c r="U66" s="84">
        <f>'[1]All Calculations'!DS$210</f>
        <v>0</v>
      </c>
      <c r="V66" s="87">
        <f t="shared" si="2"/>
        <v>1.6393442622950821E-2</v>
      </c>
      <c r="W66" s="91">
        <v>-3.2387045181927226E-2</v>
      </c>
      <c r="X66" s="91" t="s">
        <v>35</v>
      </c>
      <c r="Y66" s="98">
        <v>-2.125075895567697E-3</v>
      </c>
      <c r="Z66" s="81" t="s">
        <v>35</v>
      </c>
      <c r="AA66" s="178"/>
    </row>
    <row r="67" spans="1:27">
      <c r="A67" s="82" t="str">
        <f>'[1]Risk factors'!BW$6</f>
        <v>Any family history variable</v>
      </c>
      <c r="B67" s="83">
        <f>'[1]All Calculations'!DJ$2</f>
        <v>38</v>
      </c>
      <c r="C67" s="84">
        <f>'[1]All Calculations'!DJ$195</f>
        <v>1</v>
      </c>
      <c r="D67" s="84">
        <f>'[1]All Calculations'!DJ$196</f>
        <v>1</v>
      </c>
      <c r="E67" s="84">
        <f>'[1]All Calculations'!DJ$199</f>
        <v>0</v>
      </c>
      <c r="F67" s="85">
        <f t="shared" si="0"/>
        <v>2.4390243902439025E-2</v>
      </c>
      <c r="G67" s="70"/>
      <c r="H67" s="86" t="str">
        <f>'[1]Risk factors'!BP$6</f>
        <v>On- vs. off-pump CABG</v>
      </c>
      <c r="I67" s="83">
        <f>'[1]All Calculations'!DC$2</f>
        <v>34</v>
      </c>
      <c r="J67" s="84">
        <f>'[1]All Calculations'!DC$201</f>
        <v>2</v>
      </c>
      <c r="K67" s="84">
        <f>'[1]All Calculations'!DC$202</f>
        <v>2</v>
      </c>
      <c r="L67" s="84">
        <f>'[1]All Calculations'!DC$205</f>
        <v>0</v>
      </c>
      <c r="M67" s="87">
        <f t="shared" si="1"/>
        <v>3.7037037037037035E-2</v>
      </c>
      <c r="N67" s="88">
        <v>3.7037037037037035E-2</v>
      </c>
      <c r="O67" s="74" t="s">
        <v>35</v>
      </c>
      <c r="P67" s="89"/>
      <c r="Q67" s="90" t="str">
        <f>'[1]Risk factors'!CN$6</f>
        <v>Digoxin or digitalis use</v>
      </c>
      <c r="R67" s="83">
        <f>'[1]All Calculations'!EA$2</f>
        <v>45</v>
      </c>
      <c r="S67" s="84">
        <f>'[1]All Calculations'!EA$207</f>
        <v>1</v>
      </c>
      <c r="T67" s="84">
        <f>'[1]All Calculations'!EA$208</f>
        <v>1</v>
      </c>
      <c r="U67" s="84">
        <f>'[1]All Calculations'!EA$210</f>
        <v>0</v>
      </c>
      <c r="V67" s="87">
        <f t="shared" si="2"/>
        <v>1.6393442622950821E-2</v>
      </c>
      <c r="W67" s="91">
        <v>-3.2387045181927226E-2</v>
      </c>
      <c r="X67" s="91" t="s">
        <v>35</v>
      </c>
      <c r="Y67" s="98">
        <v>-2.0643594414086214E-2</v>
      </c>
      <c r="Z67" s="81" t="s">
        <v>35</v>
      </c>
      <c r="AA67" s="178"/>
    </row>
    <row r="68" spans="1:27">
      <c r="A68" s="82" t="str">
        <f>'[1]Risk factors'!CQ$6</f>
        <v>A published comorbidity index</v>
      </c>
      <c r="B68" s="83">
        <f>'[1]All Calculations'!ED$2</f>
        <v>48</v>
      </c>
      <c r="C68" s="84">
        <f>'[1]All Calculations'!ED$195</f>
        <v>1</v>
      </c>
      <c r="D68" s="84">
        <f>'[1]All Calculations'!ED$196</f>
        <v>1</v>
      </c>
      <c r="E68" s="84">
        <f>'[1]All Calculations'!ED$199</f>
        <v>0</v>
      </c>
      <c r="F68" s="85">
        <f t="shared" si="0"/>
        <v>2.4390243902439025E-2</v>
      </c>
      <c r="G68" s="129"/>
      <c r="H68" s="86" t="str">
        <f>'[1]Risk factors'!BR$6</f>
        <v>Abdominal aortic aneurysm</v>
      </c>
      <c r="I68" s="83">
        <f>'[1]All Calculations'!DE$2</f>
        <v>36</v>
      </c>
      <c r="J68" s="84">
        <f>'[1]All Calculations'!DE$201</f>
        <v>2</v>
      </c>
      <c r="K68" s="84">
        <f>'[1]All Calculations'!DE$202</f>
        <v>2</v>
      </c>
      <c r="L68" s="84">
        <f>'[1]All Calculations'!DE$205</f>
        <v>0</v>
      </c>
      <c r="M68" s="87">
        <f t="shared" si="1"/>
        <v>3.7037037037037035E-2</v>
      </c>
      <c r="N68" s="88">
        <v>3.7037037037037035E-2</v>
      </c>
      <c r="O68" s="74" t="s">
        <v>35</v>
      </c>
      <c r="P68" s="130"/>
      <c r="Q68" s="90" t="str">
        <f>'[1]Risk factors'!CO$6</f>
        <v>Preop intubation</v>
      </c>
      <c r="R68" s="83">
        <f>'[1]All Calculations'!EB$2</f>
        <v>46</v>
      </c>
      <c r="S68" s="84">
        <f>'[1]All Calculations'!EB$207</f>
        <v>1</v>
      </c>
      <c r="T68" s="84">
        <f>'[1]All Calculations'!EB$208</f>
        <v>1</v>
      </c>
      <c r="U68" s="84">
        <f>'[1]All Calculations'!EB$210</f>
        <v>0</v>
      </c>
      <c r="V68" s="87">
        <f t="shared" si="2"/>
        <v>1.6393442622950821E-2</v>
      </c>
      <c r="W68" s="91">
        <v>-5.6777289084366245E-2</v>
      </c>
      <c r="X68" s="91" t="s">
        <v>35</v>
      </c>
      <c r="Y68" s="98">
        <v>-5.7680631451123246E-2</v>
      </c>
      <c r="Z68" s="81" t="s">
        <v>35</v>
      </c>
      <c r="AA68" s="178"/>
    </row>
    <row r="69" spans="1:27">
      <c r="A69" s="82" t="str">
        <f>'[1]Risk factors'!CW$6</f>
        <v>Other preoperative comorbidities</v>
      </c>
      <c r="B69" s="83">
        <f>'[1]All Calculations'!EJ$2</f>
        <v>52</v>
      </c>
      <c r="C69" s="84">
        <f>'[1]All Calculations'!EJ$195</f>
        <v>1</v>
      </c>
      <c r="D69" s="84">
        <f>'[1]All Calculations'!EJ$196</f>
        <v>1</v>
      </c>
      <c r="E69" s="84">
        <f>'[1]All Calculations'!EJ$199</f>
        <v>0</v>
      </c>
      <c r="F69" s="85">
        <f t="shared" ref="F69:F106" si="3">C69/41</f>
        <v>2.4390243902439025E-2</v>
      </c>
      <c r="G69" s="70"/>
      <c r="H69" s="86" t="str">
        <f>'[1]Risk factors'!CN$6</f>
        <v>Digoxin or digitalis use</v>
      </c>
      <c r="I69" s="83">
        <f>'[1]All Calculations'!EA$2</f>
        <v>45</v>
      </c>
      <c r="J69" s="84">
        <f>'[1]All Calculations'!EA$201</f>
        <v>2</v>
      </c>
      <c r="K69" s="84">
        <f>'[1]All Calculations'!EA$202</f>
        <v>1</v>
      </c>
      <c r="L69" s="84">
        <f>'[1]All Calculations'!EA$205</f>
        <v>1</v>
      </c>
      <c r="M69" s="87">
        <f t="shared" ref="M69:M106" si="4">J69/54</f>
        <v>3.7037037037037035E-2</v>
      </c>
      <c r="N69" s="88">
        <v>-1.1743450767841015E-2</v>
      </c>
      <c r="O69" s="74" t="s">
        <v>35</v>
      </c>
      <c r="P69" s="89"/>
      <c r="Q69" s="90" t="str">
        <f>'[1]Risk factors'!CW$6</f>
        <v>Other preoperative comorbidities</v>
      </c>
      <c r="R69" s="83">
        <f>'[1]All Calculations'!EJ$2</f>
        <v>52</v>
      </c>
      <c r="S69" s="84">
        <f>'[1]All Calculations'!EJ$207</f>
        <v>1</v>
      </c>
      <c r="T69" s="84">
        <f>'[1]All Calculations'!EJ$208</f>
        <v>1</v>
      </c>
      <c r="U69" s="84">
        <f>'[1]All Calculations'!EJ$210</f>
        <v>0</v>
      </c>
      <c r="V69" s="87">
        <f t="shared" ref="V69:V106" si="5">S69/61</f>
        <v>1.6393442622950821E-2</v>
      </c>
      <c r="W69" s="91">
        <v>-7.9968012794882047E-3</v>
      </c>
      <c r="X69" s="91" t="s">
        <v>35</v>
      </c>
      <c r="Y69" s="98">
        <v>-2.0643594414086214E-2</v>
      </c>
      <c r="Z69" s="81" t="s">
        <v>35</v>
      </c>
      <c r="AA69" s="178"/>
    </row>
    <row r="70" spans="1:27">
      <c r="A70" s="82" t="str">
        <f>'[1]Risk factors'!CX$6</f>
        <v>ACE inhibitor use</v>
      </c>
      <c r="B70" s="83">
        <f>'[1]All Calculations'!EK$2</f>
        <v>53</v>
      </c>
      <c r="C70" s="84">
        <f>'[1]All Calculations'!EK$195</f>
        <v>1</v>
      </c>
      <c r="D70" s="84">
        <f>'[1]All Calculations'!EK$196</f>
        <v>1</v>
      </c>
      <c r="E70" s="84">
        <f>'[1]All Calculations'!EK$199</f>
        <v>0</v>
      </c>
      <c r="F70" s="85">
        <f t="shared" si="3"/>
        <v>2.4390243902439025E-2</v>
      </c>
      <c r="G70" s="70"/>
      <c r="H70" s="86" t="str">
        <f>'[1]Risk factors'!CR$6</f>
        <v>Heart rate</v>
      </c>
      <c r="I70" s="83">
        <f>'[1]All Calculations'!EE$2</f>
        <v>49</v>
      </c>
      <c r="J70" s="84">
        <f>'[1]All Calculations'!EE$201</f>
        <v>2</v>
      </c>
      <c r="K70" s="84">
        <f>'[1]All Calculations'!EE$202</f>
        <v>1</v>
      </c>
      <c r="L70" s="84">
        <f>'[1]All Calculations'!EE$205</f>
        <v>1</v>
      </c>
      <c r="M70" s="87">
        <f t="shared" si="4"/>
        <v>3.7037037037037035E-2</v>
      </c>
      <c r="N70" s="88">
        <v>3.7037037037037035E-2</v>
      </c>
      <c r="O70" s="74" t="s">
        <v>35</v>
      </c>
      <c r="P70" s="89"/>
      <c r="Q70" s="90" t="str">
        <f>'[1]Risk factors'!DB$6</f>
        <v>Insurance type or status</v>
      </c>
      <c r="R70" s="83">
        <f>'[1]All Calculations'!EO$2</f>
        <v>57</v>
      </c>
      <c r="S70" s="84">
        <f>'[1]All Calculations'!EO$207</f>
        <v>1</v>
      </c>
      <c r="T70" s="84">
        <f>'[1]All Calculations'!EO$208</f>
        <v>1</v>
      </c>
      <c r="U70" s="84">
        <f>'[1]All Calculations'!EO$210</f>
        <v>0</v>
      </c>
      <c r="V70" s="87">
        <f t="shared" si="5"/>
        <v>1.6393442622950821E-2</v>
      </c>
      <c r="W70" s="91">
        <v>1.6393442622950821E-2</v>
      </c>
      <c r="X70" s="91" t="s">
        <v>35</v>
      </c>
      <c r="Y70" s="98">
        <v>1.6393442622950821E-2</v>
      </c>
      <c r="Z70" s="81" t="s">
        <v>35</v>
      </c>
      <c r="AA70" s="177"/>
    </row>
    <row r="71" spans="1:27">
      <c r="A71" s="82" t="str">
        <f>'[1]Risk factors'!AF$6</f>
        <v>Type of MI</v>
      </c>
      <c r="B71" s="83" t="str">
        <f>'[1]All Calculations'!BS$2</f>
        <v>16a</v>
      </c>
      <c r="C71" s="84">
        <f>'[1]All Calculations'!BS$195</f>
        <v>1</v>
      </c>
      <c r="D71" s="84">
        <f>'[1]All Calculations'!BS$196</f>
        <v>1</v>
      </c>
      <c r="E71" s="84">
        <f>'[1]All Calculations'!BS$199</f>
        <v>0</v>
      </c>
      <c r="F71" s="85">
        <f t="shared" si="3"/>
        <v>2.4390243902439025E-2</v>
      </c>
      <c r="G71" s="70"/>
      <c r="H71" s="86" t="str">
        <f>'[1]Risk factors'!CS$6</f>
        <v>Steroid use</v>
      </c>
      <c r="I71" s="83">
        <f>'[1]All Calculations'!EF$2</f>
        <v>50</v>
      </c>
      <c r="J71" s="84">
        <f>'[1]All Calculations'!EF$201</f>
        <v>2</v>
      </c>
      <c r="K71" s="84">
        <f>'[1]All Calculations'!EF$202</f>
        <v>2</v>
      </c>
      <c r="L71" s="84">
        <f>'[1]All Calculations'!EF$205</f>
        <v>0</v>
      </c>
      <c r="M71" s="87">
        <f t="shared" si="4"/>
        <v>3.7037037037037035E-2</v>
      </c>
      <c r="N71" s="88">
        <v>3.7037037037037035E-2</v>
      </c>
      <c r="O71" s="74" t="s">
        <v>35</v>
      </c>
      <c r="P71" s="89"/>
      <c r="Q71" s="90" t="str">
        <f>'[1]Risk factors'!DE$6</f>
        <v>Time from admission to procedure</v>
      </c>
      <c r="R71" s="83">
        <f>'[1]All Calculations'!ER$2</f>
        <v>60</v>
      </c>
      <c r="S71" s="84">
        <f>'[1]All Calculations'!ER$207</f>
        <v>1</v>
      </c>
      <c r="T71" s="84">
        <f>'[1]All Calculations'!ER$208</f>
        <v>1</v>
      </c>
      <c r="U71" s="84">
        <f>'[1]All Calculations'!ER$210</f>
        <v>0</v>
      </c>
      <c r="V71" s="87">
        <f t="shared" si="5"/>
        <v>1.6393442622950821E-2</v>
      </c>
      <c r="W71" s="91">
        <v>1.6393442622950821E-2</v>
      </c>
      <c r="X71" s="91" t="s">
        <v>35</v>
      </c>
      <c r="Y71" s="98">
        <v>1.6393442622950821E-2</v>
      </c>
      <c r="Z71" s="81" t="s">
        <v>35</v>
      </c>
      <c r="AA71" s="178"/>
    </row>
    <row r="72" spans="1:27">
      <c r="A72" s="82" t="str">
        <f>'[1]Risk factors'!BY$6</f>
        <v>Atrial arrhythmia</v>
      </c>
      <c r="B72" s="83" t="str">
        <f>'[1]All Calculations'!DL$2</f>
        <v>39b</v>
      </c>
      <c r="C72" s="84">
        <f>'[1]All Calculations'!DL$195</f>
        <v>1</v>
      </c>
      <c r="D72" s="84">
        <f>'[1]All Calculations'!DL$196</f>
        <v>1</v>
      </c>
      <c r="E72" s="84">
        <f>'[1]All Calculations'!DL$199</f>
        <v>0</v>
      </c>
      <c r="F72" s="85">
        <f t="shared" si="3"/>
        <v>2.4390243902439025E-2</v>
      </c>
      <c r="G72" s="70"/>
      <c r="H72" s="86" t="str">
        <f>'[1]Risk factors'!CW$6</f>
        <v>Other preoperative comorbidities</v>
      </c>
      <c r="I72" s="83">
        <f>'[1]All Calculations'!EJ$2</f>
        <v>52</v>
      </c>
      <c r="J72" s="84">
        <f>'[1]All Calculations'!EJ$201</f>
        <v>2</v>
      </c>
      <c r="K72" s="84">
        <f>'[1]All Calculations'!EJ$202</f>
        <v>2</v>
      </c>
      <c r="L72" s="84">
        <f>'[1]All Calculations'!EJ$205</f>
        <v>0</v>
      </c>
      <c r="M72" s="87">
        <f t="shared" si="4"/>
        <v>3.7037037037037035E-2</v>
      </c>
      <c r="N72" s="88">
        <v>1.264679313459801E-2</v>
      </c>
      <c r="O72" s="74" t="s">
        <v>35</v>
      </c>
      <c r="P72" s="89"/>
      <c r="Q72" s="90" t="str">
        <f>'[1]Risk factors'!DH$6</f>
        <v>Intraoperative variables</v>
      </c>
      <c r="R72" s="83">
        <f>'[1]All Calculations'!EU$2</f>
        <v>888</v>
      </c>
      <c r="S72" s="84">
        <f>'[1]All Calculations'!EU$207</f>
        <v>1</v>
      </c>
      <c r="T72" s="84">
        <f>'[1]All Calculations'!EU$208</f>
        <v>0</v>
      </c>
      <c r="U72" s="84">
        <f>'[1]All Calculations'!EU$210</f>
        <v>1</v>
      </c>
      <c r="V72" s="87">
        <f t="shared" si="5"/>
        <v>1.6393442622950821E-2</v>
      </c>
      <c r="W72" s="91">
        <v>1.6393442622950821E-2</v>
      </c>
      <c r="X72" s="91" t="s">
        <v>35</v>
      </c>
      <c r="Y72" s="98">
        <v>-9.4717668488160281E-2</v>
      </c>
      <c r="Z72" s="81" t="s">
        <v>35</v>
      </c>
      <c r="AA72" s="178"/>
    </row>
    <row r="73" spans="1:27">
      <c r="A73" s="82" t="str">
        <f>'[1]Risk factors'!CA$6</f>
        <v>Antiarrhythmic agents</v>
      </c>
      <c r="B73" s="83" t="str">
        <f>'[1]All Calculations'!DN$2</f>
        <v>39d</v>
      </c>
      <c r="C73" s="84">
        <f>'[1]All Calculations'!DN$195</f>
        <v>1</v>
      </c>
      <c r="D73" s="84">
        <f>'[1]All Calculations'!DN$196</f>
        <v>1</v>
      </c>
      <c r="E73" s="84">
        <f>'[1]All Calculations'!DN$199</f>
        <v>0</v>
      </c>
      <c r="F73" s="85">
        <f t="shared" si="3"/>
        <v>2.4390243902439025E-2</v>
      </c>
      <c r="G73" s="70"/>
      <c r="H73" s="86" t="str">
        <f>'[1]Risk factors'!Y$6</f>
        <v>Calcified aorta</v>
      </c>
      <c r="I73" s="83" t="str">
        <f>'[1]All Calculations'!BL$2</f>
        <v>13b</v>
      </c>
      <c r="J73" s="84">
        <f>'[1]All Calculations'!BL$201</f>
        <v>2</v>
      </c>
      <c r="K73" s="84">
        <f>'[1]All Calculations'!BL$202</f>
        <v>1</v>
      </c>
      <c r="L73" s="84">
        <f>'[1]All Calculations'!BL$205</f>
        <v>1</v>
      </c>
      <c r="M73" s="87">
        <f t="shared" si="4"/>
        <v>3.7037037037037035E-2</v>
      </c>
      <c r="N73" s="88">
        <v>3.7037037037037035E-2</v>
      </c>
      <c r="O73" s="74" t="s">
        <v>35</v>
      </c>
      <c r="P73" s="89"/>
      <c r="Q73" s="90" t="str">
        <f>'[1]Risk factors'!AG$6</f>
        <v>Active MI</v>
      </c>
      <c r="R73" s="83" t="str">
        <f>'[1]All Calculations'!BT$2</f>
        <v>16b</v>
      </c>
      <c r="S73" s="84">
        <f>'[1]All Calculations'!BT$207</f>
        <v>1</v>
      </c>
      <c r="T73" s="84">
        <f>'[1]All Calculations'!BT$208</f>
        <v>0</v>
      </c>
      <c r="U73" s="84">
        <f>'[1]All Calculations'!BT$210</f>
        <v>1</v>
      </c>
      <c r="V73" s="87">
        <f t="shared" si="5"/>
        <v>1.6393442622950821E-2</v>
      </c>
      <c r="W73" s="91">
        <v>1.6393442622950821E-2</v>
      </c>
      <c r="X73" s="91" t="s">
        <v>35</v>
      </c>
      <c r="Y73" s="98">
        <v>-3.9162112932604728E-2</v>
      </c>
      <c r="Z73" s="81" t="s">
        <v>35</v>
      </c>
      <c r="AA73" s="178"/>
    </row>
    <row r="74" spans="1:27">
      <c r="A74" s="82" t="str">
        <f>'[1]Risk factors'!CB$6</f>
        <v>Other ECG abnormalities</v>
      </c>
      <c r="B74" s="83" t="str">
        <f>'[1]All Calculations'!DO$2</f>
        <v>39e</v>
      </c>
      <c r="C74" s="84">
        <f>'[1]All Calculations'!DO$195</f>
        <v>1</v>
      </c>
      <c r="D74" s="84">
        <f>'[1]All Calculations'!DO$196</f>
        <v>1</v>
      </c>
      <c r="E74" s="84">
        <f>'[1]All Calculations'!DO$199</f>
        <v>0</v>
      </c>
      <c r="F74" s="85">
        <f t="shared" si="3"/>
        <v>2.4390243902439025E-2</v>
      </c>
      <c r="G74" s="70"/>
      <c r="H74" s="86" t="str">
        <f>'[1]Risk factors'!AP$6</f>
        <v>Diffuse / severe disease</v>
      </c>
      <c r="I74" s="83" t="str">
        <f>'[1]All Calculations'!CC$2</f>
        <v>18a</v>
      </c>
      <c r="J74" s="84">
        <f>'[1]All Calculations'!CC$201</f>
        <v>2</v>
      </c>
      <c r="K74" s="84">
        <f>'[1]All Calculations'!CC$202</f>
        <v>2</v>
      </c>
      <c r="L74" s="84">
        <f>'[1]All Calculations'!CC$205</f>
        <v>0</v>
      </c>
      <c r="M74" s="87">
        <f t="shared" si="4"/>
        <v>3.7037037037037035E-2</v>
      </c>
      <c r="N74" s="88">
        <v>-0.1093044263775971</v>
      </c>
      <c r="O74" s="74" t="s">
        <v>35</v>
      </c>
      <c r="P74" s="89"/>
      <c r="Q74" s="90" t="str">
        <f>'[1]Risk factors'!AP$6</f>
        <v>Diffuse / severe disease</v>
      </c>
      <c r="R74" s="83" t="str">
        <f>'[1]All Calculations'!CC$2</f>
        <v>18a</v>
      </c>
      <c r="S74" s="84">
        <f>'[1]All Calculations'!CC$207</f>
        <v>1</v>
      </c>
      <c r="T74" s="84">
        <f>'[1]All Calculations'!CC$208</f>
        <v>0</v>
      </c>
      <c r="U74" s="84">
        <f>'[1]All Calculations'!CC$210</f>
        <v>1</v>
      </c>
      <c r="V74" s="87">
        <f t="shared" si="5"/>
        <v>1.6393442622950821E-2</v>
      </c>
      <c r="W74" s="91">
        <v>-0.12994802079168333</v>
      </c>
      <c r="X74" s="91" t="s">
        <v>35</v>
      </c>
      <c r="Y74" s="98">
        <v>-2.0643594414086214E-2</v>
      </c>
      <c r="Z74" s="81" t="s">
        <v>35</v>
      </c>
      <c r="AA74" s="178"/>
    </row>
    <row r="75" spans="1:27">
      <c r="A75" s="82" t="str">
        <f>'[1]Risk factors'!AY$6</f>
        <v>Race or ethnicity</v>
      </c>
      <c r="B75" s="83">
        <f>'[1]All Calculations'!CL$2</f>
        <v>22</v>
      </c>
      <c r="C75" s="84">
        <f>'[1]All Calculations'!CL$195</f>
        <v>0</v>
      </c>
      <c r="D75" s="84">
        <f>'[1]All Calculations'!CL$196</f>
        <v>0</v>
      </c>
      <c r="E75" s="84">
        <f>'[1]All Calculations'!CL$199</f>
        <v>0</v>
      </c>
      <c r="F75" s="85">
        <f t="shared" si="3"/>
        <v>0</v>
      </c>
      <c r="G75" s="70"/>
      <c r="H75" s="86" t="str">
        <f>'[1]Risk factors'!BY$6</f>
        <v>Atrial arrhythmia</v>
      </c>
      <c r="I75" s="83" t="str">
        <f>'[1]All Calculations'!DL$2</f>
        <v>39b</v>
      </c>
      <c r="J75" s="84">
        <f>'[1]All Calculations'!DL$201</f>
        <v>2</v>
      </c>
      <c r="K75" s="84">
        <f>'[1]All Calculations'!DL$202</f>
        <v>2</v>
      </c>
      <c r="L75" s="84">
        <f>'[1]All Calculations'!DL$205</f>
        <v>0</v>
      </c>
      <c r="M75" s="87">
        <f t="shared" si="4"/>
        <v>3.7037037037037035E-2</v>
      </c>
      <c r="N75" s="88">
        <v>1.264679313459801E-2</v>
      </c>
      <c r="O75" s="74" t="s">
        <v>35</v>
      </c>
      <c r="P75" s="130"/>
      <c r="Q75" s="90" t="str">
        <f>'[1]Risk factors'!BN$6</f>
        <v>Center's case frequency</v>
      </c>
      <c r="R75" s="83" t="str">
        <f>'[1]All Calculations'!DA$2</f>
        <v>32b</v>
      </c>
      <c r="S75" s="84">
        <f>'[1]All Calculations'!DA$207</f>
        <v>1</v>
      </c>
      <c r="T75" s="84">
        <f>'[1]All Calculations'!DA$208</f>
        <v>1</v>
      </c>
      <c r="U75" s="84">
        <f>'[1]All Calculations'!DA$210</f>
        <v>0</v>
      </c>
      <c r="V75" s="87">
        <f t="shared" si="5"/>
        <v>1.6393442622950821E-2</v>
      </c>
      <c r="W75" s="91">
        <v>1.6393442622950821E-2</v>
      </c>
      <c r="X75" s="91" t="s">
        <v>35</v>
      </c>
      <c r="Y75" s="98">
        <v>1.6393442622950821E-2</v>
      </c>
      <c r="Z75" s="81" t="s">
        <v>35</v>
      </c>
      <c r="AA75" s="178"/>
    </row>
    <row r="76" spans="1:27">
      <c r="A76" s="82" t="str">
        <f>'[1]Risk factors'!BL$6</f>
        <v xml:space="preserve">Date or order of surgery </v>
      </c>
      <c r="B76" s="83">
        <f>'[1]All Calculations'!CY$2</f>
        <v>32</v>
      </c>
      <c r="C76" s="84">
        <f>'[1]All Calculations'!CY$195</f>
        <v>0</v>
      </c>
      <c r="D76" s="84">
        <f>'[1]All Calculations'!CY$196</f>
        <v>0</v>
      </c>
      <c r="E76" s="84">
        <f>'[1]All Calculations'!CY$199</f>
        <v>0</v>
      </c>
      <c r="F76" s="85">
        <f t="shared" si="3"/>
        <v>0</v>
      </c>
      <c r="G76" s="70"/>
      <c r="H76" s="86" t="str">
        <f>'[1]Risk factors'!CG$6</f>
        <v>Preoperative thrombolysis</v>
      </c>
      <c r="I76" s="83" t="str">
        <f>'[1]All Calculations'!DT$2</f>
        <v>42a</v>
      </c>
      <c r="J76" s="84">
        <f>'[1]All Calculations'!DT$201</f>
        <v>2</v>
      </c>
      <c r="K76" s="84">
        <f>'[1]All Calculations'!DT$202</f>
        <v>1</v>
      </c>
      <c r="L76" s="84">
        <f>'[1]All Calculations'!DT$205</f>
        <v>1</v>
      </c>
      <c r="M76" s="87">
        <f t="shared" si="4"/>
        <v>3.7037037037037035E-2</v>
      </c>
      <c r="N76" s="88">
        <v>3.7037037037037035E-2</v>
      </c>
      <c r="O76" s="74" t="s">
        <v>35</v>
      </c>
      <c r="P76" s="89"/>
      <c r="Q76" s="90" t="str">
        <f>'[1]Risk factors'!CH$6</f>
        <v>PT or INR</v>
      </c>
      <c r="R76" s="83" t="str">
        <f>'[1]All Calculations'!DU$2</f>
        <v>42b</v>
      </c>
      <c r="S76" s="84">
        <f>'[1]All Calculations'!DU$207</f>
        <v>1</v>
      </c>
      <c r="T76" s="84">
        <f>'[1]All Calculations'!DU$208</f>
        <v>1</v>
      </c>
      <c r="U76" s="84">
        <f>'[1]All Calculations'!DU$210</f>
        <v>0</v>
      </c>
      <c r="V76" s="87">
        <f t="shared" si="5"/>
        <v>1.6393442622950821E-2</v>
      </c>
      <c r="W76" s="91">
        <v>1.6393442622950821E-2</v>
      </c>
      <c r="X76" s="91" t="s">
        <v>35</v>
      </c>
      <c r="Y76" s="98">
        <v>1.6393442622950821E-2</v>
      </c>
      <c r="Z76" s="81" t="s">
        <v>35</v>
      </c>
      <c r="AA76" s="178"/>
    </row>
    <row r="77" spans="1:27">
      <c r="A77" s="82" t="str">
        <f>'[1]Risk factors'!BP$6</f>
        <v>On- vs. off-pump CABG</v>
      </c>
      <c r="B77" s="83">
        <f>'[1]All Calculations'!DC$2</f>
        <v>34</v>
      </c>
      <c r="C77" s="84">
        <f>'[1]All Calculations'!DC$195</f>
        <v>0</v>
      </c>
      <c r="D77" s="84">
        <f>'[1]All Calculations'!DC$196</f>
        <v>0</v>
      </c>
      <c r="E77" s="84">
        <f>'[1]All Calculations'!DC$199</f>
        <v>0</v>
      </c>
      <c r="F77" s="85">
        <f t="shared" si="3"/>
        <v>0</v>
      </c>
      <c r="G77" s="70"/>
      <c r="H77" s="86" t="str">
        <f>'[1]Risk factors'!BW$6</f>
        <v>Any family history variable</v>
      </c>
      <c r="I77" s="83">
        <f>'[1]All Calculations'!DJ$2</f>
        <v>38</v>
      </c>
      <c r="J77" s="84">
        <f>'[1]All Calculations'!DJ$201</f>
        <v>1</v>
      </c>
      <c r="K77" s="84">
        <f>'[1]All Calculations'!DJ$202</f>
        <v>1</v>
      </c>
      <c r="L77" s="84">
        <f>'[1]All Calculations'!DJ$205</f>
        <v>0</v>
      </c>
      <c r="M77" s="87">
        <f t="shared" si="4"/>
        <v>1.8518518518518517E-2</v>
      </c>
      <c r="N77" s="88">
        <v>-5.8717253839205077E-3</v>
      </c>
      <c r="O77" s="74" t="s">
        <v>35</v>
      </c>
      <c r="P77" s="89"/>
      <c r="Q77" s="90" t="str">
        <f>'[1]Risk factors'!CJ$6</f>
        <v>Distaster, catastrophic state</v>
      </c>
      <c r="R77" s="83" t="str">
        <f>'[1]All Calculations'!DW$2</f>
        <v>43a</v>
      </c>
      <c r="S77" s="84">
        <f>'[1]All Calculations'!DW$207</f>
        <v>1</v>
      </c>
      <c r="T77" s="84">
        <f>'[1]All Calculations'!DW$208</f>
        <v>1</v>
      </c>
      <c r="U77" s="84">
        <f>'[1]All Calculations'!DW$210</f>
        <v>0</v>
      </c>
      <c r="V77" s="87">
        <f t="shared" si="5"/>
        <v>1.6393442622950821E-2</v>
      </c>
      <c r="W77" s="91">
        <v>-5.6777289084366245E-2</v>
      </c>
      <c r="X77" s="91" t="s">
        <v>35</v>
      </c>
      <c r="Y77" s="98">
        <v>1.6393442622950821E-2</v>
      </c>
      <c r="Z77" s="81" t="s">
        <v>35</v>
      </c>
      <c r="AA77" s="177"/>
    </row>
    <row r="78" spans="1:27">
      <c r="A78" s="82" t="str">
        <f>'[1]Risk factors'!BR$6</f>
        <v>Abdominal aortic aneurysm</v>
      </c>
      <c r="B78" s="83">
        <f>'[1]All Calculations'!DE$2</f>
        <v>36</v>
      </c>
      <c r="C78" s="84">
        <f>'[1]All Calculations'!DE$195</f>
        <v>0</v>
      </c>
      <c r="D78" s="84">
        <f>'[1]All Calculations'!DE$196</f>
        <v>0</v>
      </c>
      <c r="E78" s="84">
        <f>'[1]All Calculations'!DE$199</f>
        <v>0</v>
      </c>
      <c r="F78" s="85">
        <f t="shared" si="3"/>
        <v>0</v>
      </c>
      <c r="G78" s="70"/>
      <c r="H78" s="86" t="str">
        <f>'[1]Risk factors'!CF$6</f>
        <v>Anticoagulation or antiplatelet use</v>
      </c>
      <c r="I78" s="83">
        <f>'[1]All Calculations'!DS$2</f>
        <v>42</v>
      </c>
      <c r="J78" s="84">
        <f>'[1]All Calculations'!DS$201</f>
        <v>1</v>
      </c>
      <c r="K78" s="84">
        <f>'[1]All Calculations'!DS$202</f>
        <v>1</v>
      </c>
      <c r="L78" s="84">
        <f>'[1]All Calculations'!DS$205</f>
        <v>0</v>
      </c>
      <c r="M78" s="87">
        <f t="shared" si="4"/>
        <v>1.8518518518518517E-2</v>
      </c>
      <c r="N78" s="88">
        <v>-3.0261969286359533E-2</v>
      </c>
      <c r="O78" s="74" t="s">
        <v>35</v>
      </c>
      <c r="P78" s="89"/>
      <c r="Q78" s="90" t="str">
        <f>'[1]Risk factors'!CL$6</f>
        <v>Transfusion</v>
      </c>
      <c r="R78" s="83" t="str">
        <f>'[1]All Calculations'!DY$2</f>
        <v>44a</v>
      </c>
      <c r="S78" s="84">
        <f>'[1]All Calculations'!DY$207</f>
        <v>1</v>
      </c>
      <c r="T78" s="84">
        <f>'[1]All Calculations'!DY$208</f>
        <v>1</v>
      </c>
      <c r="U78" s="84">
        <f>'[1]All Calculations'!DY$210</f>
        <v>0</v>
      </c>
      <c r="V78" s="87">
        <f t="shared" si="5"/>
        <v>1.6393442622950821E-2</v>
      </c>
      <c r="W78" s="91">
        <v>1.6393442622950821E-2</v>
      </c>
      <c r="X78" s="91" t="s">
        <v>35</v>
      </c>
      <c r="Y78" s="98">
        <v>1.6393442622950821E-2</v>
      </c>
      <c r="Z78" s="81" t="s">
        <v>35</v>
      </c>
      <c r="AA78" s="178"/>
    </row>
    <row r="79" spans="1:27">
      <c r="A79" s="82" t="str">
        <f>'[1]Risk factors'!CD$6</f>
        <v>Hypercholesterolemia</v>
      </c>
      <c r="B79" s="83">
        <f>'[1]All Calculations'!DQ$2</f>
        <v>40</v>
      </c>
      <c r="C79" s="84">
        <f>'[1]All Calculations'!DQ$195</f>
        <v>0</v>
      </c>
      <c r="D79" s="84">
        <f>'[1]All Calculations'!DQ$196</f>
        <v>0</v>
      </c>
      <c r="E79" s="84">
        <f>'[1]All Calculations'!DQ$199</f>
        <v>0</v>
      </c>
      <c r="F79" s="85">
        <f t="shared" si="3"/>
        <v>0</v>
      </c>
      <c r="G79" s="70"/>
      <c r="H79" s="86" t="str">
        <f>'[1]Risk factors'!CK$6</f>
        <v>Anemia (hemoglobin, hematocrit)</v>
      </c>
      <c r="I79" s="83">
        <f>'[1]All Calculations'!DX$2</f>
        <v>44</v>
      </c>
      <c r="J79" s="84">
        <f>'[1]All Calculations'!DX$201</f>
        <v>1</v>
      </c>
      <c r="K79" s="84">
        <f>'[1]All Calculations'!DX$202</f>
        <v>1</v>
      </c>
      <c r="L79" s="84">
        <f>'[1]All Calculations'!DX$205</f>
        <v>0</v>
      </c>
      <c r="M79" s="87">
        <f t="shared" si="4"/>
        <v>1.8518518518518517E-2</v>
      </c>
      <c r="N79" s="88">
        <v>-5.4652213188798551E-2</v>
      </c>
      <c r="O79" s="74" t="s">
        <v>35</v>
      </c>
      <c r="P79" s="89"/>
      <c r="Q79" s="90" t="str">
        <f>'[1]Risk factors'!BH$6</f>
        <v>Cardiomegaly</v>
      </c>
      <c r="R79" s="83">
        <f>'[1]All Calculations'!CU$2</f>
        <v>29</v>
      </c>
      <c r="S79" s="84">
        <f>'[1]All Calculations'!CU$207</f>
        <v>0</v>
      </c>
      <c r="T79" s="84">
        <f>'[1]All Calculations'!CU$208</f>
        <v>0</v>
      </c>
      <c r="U79" s="84">
        <f>'[1]All Calculations'!CU$210</f>
        <v>0</v>
      </c>
      <c r="V79" s="87">
        <f t="shared" si="5"/>
        <v>0</v>
      </c>
      <c r="W79" s="91">
        <v>-0.14634146341463414</v>
      </c>
      <c r="X79" s="91" t="s">
        <v>35</v>
      </c>
      <c r="Y79" s="98">
        <v>-5.5555555555555552E-2</v>
      </c>
      <c r="Z79" s="81" t="s">
        <v>35</v>
      </c>
      <c r="AA79" s="178"/>
    </row>
    <row r="80" spans="1:27">
      <c r="A80" s="82" t="str">
        <f>'[1]Risk factors'!CI$6</f>
        <v>Critical state</v>
      </c>
      <c r="B80" s="83">
        <f>'[1]All Calculations'!DV$2</f>
        <v>43</v>
      </c>
      <c r="C80" s="84">
        <f>'[1]All Calculations'!DV$195</f>
        <v>0</v>
      </c>
      <c r="D80" s="84">
        <f>'[1]All Calculations'!DV$196</f>
        <v>0</v>
      </c>
      <c r="E80" s="84">
        <f>'[1]All Calculations'!DV$199</f>
        <v>0</v>
      </c>
      <c r="F80" s="85">
        <f t="shared" si="3"/>
        <v>0</v>
      </c>
      <c r="G80" s="70"/>
      <c r="H80" s="86" t="str">
        <f>'[1]Risk factors'!CQ$6</f>
        <v>A published comorbidity index</v>
      </c>
      <c r="I80" s="83">
        <f>'[1]All Calculations'!ED$2</f>
        <v>48</v>
      </c>
      <c r="J80" s="84">
        <f>'[1]All Calculations'!ED$201</f>
        <v>1</v>
      </c>
      <c r="K80" s="84">
        <f>'[1]All Calculations'!ED$202</f>
        <v>1</v>
      </c>
      <c r="L80" s="84">
        <f>'[1]All Calculations'!ED$205</f>
        <v>0</v>
      </c>
      <c r="M80" s="87">
        <f t="shared" si="4"/>
        <v>1.8518518518518517E-2</v>
      </c>
      <c r="N80" s="88">
        <v>-5.8717253839205077E-3</v>
      </c>
      <c r="O80" s="74" t="s">
        <v>35</v>
      </c>
      <c r="P80" s="89"/>
      <c r="Q80" s="90" t="str">
        <f>'[1]Risk factors'!BO$6</f>
        <v>Aortic cross-clamp duration</v>
      </c>
      <c r="R80" s="83">
        <f>'[1]All Calculations'!DB$2</f>
        <v>33</v>
      </c>
      <c r="S80" s="84">
        <f>'[1]All Calculations'!DB$207</f>
        <v>0</v>
      </c>
      <c r="T80" s="84">
        <f>'[1]All Calculations'!DB$208</f>
        <v>0</v>
      </c>
      <c r="U80" s="84">
        <f>'[1]All Calculations'!DB$210</f>
        <v>0</v>
      </c>
      <c r="V80" s="87">
        <f t="shared" si="5"/>
        <v>0</v>
      </c>
      <c r="W80" s="91">
        <v>-7.3170731707317069E-2</v>
      </c>
      <c r="X80" s="91" t="s">
        <v>35</v>
      </c>
      <c r="Y80" s="98">
        <v>-7.407407407407407E-2</v>
      </c>
      <c r="Z80" s="81" t="s">
        <v>35</v>
      </c>
      <c r="AA80" s="178"/>
    </row>
    <row r="81" spans="1:27">
      <c r="A81" s="82" t="str">
        <f>'[1]Risk factors'!CR$6</f>
        <v>Heart rate</v>
      </c>
      <c r="B81" s="83">
        <f>'[1]All Calculations'!EE$2</f>
        <v>49</v>
      </c>
      <c r="C81" s="84">
        <f>'[1]All Calculations'!EE$195</f>
        <v>0</v>
      </c>
      <c r="D81" s="84">
        <f>'[1]All Calculations'!EE$196</f>
        <v>0</v>
      </c>
      <c r="E81" s="84">
        <f>'[1]All Calculations'!EE$199</f>
        <v>0</v>
      </c>
      <c r="F81" s="85">
        <f t="shared" si="3"/>
        <v>0</v>
      </c>
      <c r="G81" s="70"/>
      <c r="H81" s="86" t="str">
        <f>'[1]Risk factors'!CY$6</f>
        <v>Functional state</v>
      </c>
      <c r="I81" s="83">
        <f>'[1]All Calculations'!EL$2</f>
        <v>54</v>
      </c>
      <c r="J81" s="84">
        <f>'[1]All Calculations'!EL$201</f>
        <v>1</v>
      </c>
      <c r="K81" s="84">
        <f>'[1]All Calculations'!EL$202</f>
        <v>0</v>
      </c>
      <c r="L81" s="84">
        <f>'[1]All Calculations'!EL$205</f>
        <v>1</v>
      </c>
      <c r="M81" s="87">
        <f t="shared" si="4"/>
        <v>1.8518518518518517E-2</v>
      </c>
      <c r="N81" s="88">
        <v>1.8518518518518517E-2</v>
      </c>
      <c r="O81" s="74" t="s">
        <v>35</v>
      </c>
      <c r="P81" s="89"/>
      <c r="Q81" s="90" t="str">
        <f>'[1]Risk factors'!BQ$6</f>
        <v>Endocarditis</v>
      </c>
      <c r="R81" s="83">
        <f>'[1]All Calculations'!DD$2</f>
        <v>35</v>
      </c>
      <c r="S81" s="84">
        <f>'[1]All Calculations'!DD$207</f>
        <v>0</v>
      </c>
      <c r="T81" s="84">
        <f>'[1]All Calculations'!DD$208</f>
        <v>0</v>
      </c>
      <c r="U81" s="84">
        <f>'[1]All Calculations'!DD$210</f>
        <v>0</v>
      </c>
      <c r="V81" s="87">
        <f t="shared" si="5"/>
        <v>0</v>
      </c>
      <c r="W81" s="91">
        <v>-4.878048780487805E-2</v>
      </c>
      <c r="X81" s="91" t="s">
        <v>35</v>
      </c>
      <c r="Y81" s="98">
        <v>-9.2592592592592587E-2</v>
      </c>
      <c r="Z81" s="81" t="s">
        <v>35</v>
      </c>
      <c r="AA81" s="178"/>
    </row>
    <row r="82" spans="1:27">
      <c r="A82" s="82" t="str">
        <f>'[1]Risk factors'!CS$6</f>
        <v>Steroid use</v>
      </c>
      <c r="B82" s="83">
        <f>'[1]All Calculations'!EF$2</f>
        <v>50</v>
      </c>
      <c r="C82" s="84">
        <f>'[1]All Calculations'!EF$195</f>
        <v>0</v>
      </c>
      <c r="D82" s="84">
        <f>'[1]All Calculations'!EF$196</f>
        <v>0</v>
      </c>
      <c r="E82" s="84">
        <f>'[1]All Calculations'!EF$199</f>
        <v>0</v>
      </c>
      <c r="F82" s="85">
        <f t="shared" si="3"/>
        <v>0</v>
      </c>
      <c r="G82" s="70"/>
      <c r="H82" s="86" t="str">
        <f>'[1]Risk factors'!DA$6</f>
        <v>ASA Classification</v>
      </c>
      <c r="I82" s="83">
        <f>'[1]All Calculations'!EN$2</f>
        <v>56</v>
      </c>
      <c r="J82" s="84">
        <f>'[1]All Calculations'!EN$201</f>
        <v>1</v>
      </c>
      <c r="K82" s="84">
        <f>'[1]All Calculations'!EN$202</f>
        <v>1</v>
      </c>
      <c r="L82" s="84">
        <f>'[1]All Calculations'!EN$205</f>
        <v>0</v>
      </c>
      <c r="M82" s="87">
        <f t="shared" si="4"/>
        <v>1.8518518518518517E-2</v>
      </c>
      <c r="N82" s="88">
        <v>1.8518518518518517E-2</v>
      </c>
      <c r="O82" s="74" t="s">
        <v>35</v>
      </c>
      <c r="P82" s="89"/>
      <c r="Q82" s="90" t="str">
        <f>'[1]Risk factors'!BR$6</f>
        <v>Abdominal aortic aneurysm</v>
      </c>
      <c r="R82" s="83">
        <f>'[1]All Calculations'!DE$2</f>
        <v>36</v>
      </c>
      <c r="S82" s="84">
        <f>'[1]All Calculations'!DE$207</f>
        <v>0</v>
      </c>
      <c r="T82" s="84">
        <f>'[1]All Calculations'!DE$208</f>
        <v>0</v>
      </c>
      <c r="U82" s="84">
        <f>'[1]All Calculations'!DE$210</f>
        <v>0</v>
      </c>
      <c r="V82" s="87">
        <f t="shared" si="5"/>
        <v>0</v>
      </c>
      <c r="W82" s="91">
        <v>0</v>
      </c>
      <c r="X82" s="91" t="s">
        <v>35</v>
      </c>
      <c r="Y82" s="98">
        <v>-3.7037037037037035E-2</v>
      </c>
      <c r="Z82" s="81" t="s">
        <v>35</v>
      </c>
      <c r="AA82" s="178"/>
    </row>
    <row r="83" spans="1:27">
      <c r="A83" s="82" t="str">
        <f>'[1]Risk factors'!CT$6</f>
        <v>Preoperative cardiac biomarkers</v>
      </c>
      <c r="B83" s="83">
        <f>'[1]All Calculations'!EG$2</f>
        <v>51</v>
      </c>
      <c r="C83" s="84">
        <f>'[1]All Calculations'!EG$195</f>
        <v>0</v>
      </c>
      <c r="D83" s="84">
        <f>'[1]All Calculations'!EG$196</f>
        <v>0</v>
      </c>
      <c r="E83" s="84">
        <f>'[1]All Calculations'!EG$199</f>
        <v>0</v>
      </c>
      <c r="F83" s="85">
        <f t="shared" si="3"/>
        <v>0</v>
      </c>
      <c r="G83" s="70"/>
      <c r="H83" s="86" t="str">
        <f>'[1]Risk factors'!DD$6</f>
        <v>Left ventricular hypertrophy</v>
      </c>
      <c r="I83" s="83">
        <f>'[1]All Calculations'!EQ$2</f>
        <v>59</v>
      </c>
      <c r="J83" s="84">
        <f>'[1]All Calculations'!EQ$201</f>
        <v>1</v>
      </c>
      <c r="K83" s="84">
        <f>'[1]All Calculations'!EQ$202</f>
        <v>0</v>
      </c>
      <c r="L83" s="84">
        <f>'[1]All Calculations'!EQ$205</f>
        <v>1</v>
      </c>
      <c r="M83" s="87">
        <f t="shared" si="4"/>
        <v>1.8518518518518517E-2</v>
      </c>
      <c r="N83" s="88">
        <v>1.8518518518518517E-2</v>
      </c>
      <c r="O83" s="74" t="s">
        <v>35</v>
      </c>
      <c r="P83" s="89"/>
      <c r="Q83" s="90" t="str">
        <f>'[1]Risk factors'!BW$6</f>
        <v>Any family history variable</v>
      </c>
      <c r="R83" s="83">
        <f>'[1]All Calculations'!DJ$2</f>
        <v>38</v>
      </c>
      <c r="S83" s="84">
        <f>'[1]All Calculations'!DJ$207</f>
        <v>0</v>
      </c>
      <c r="T83" s="84">
        <f>'[1]All Calculations'!DJ$208</f>
        <v>0</v>
      </c>
      <c r="U83" s="84">
        <f>'[1]All Calculations'!DJ$210</f>
        <v>0</v>
      </c>
      <c r="V83" s="87">
        <f t="shared" si="5"/>
        <v>0</v>
      </c>
      <c r="W83" s="91">
        <v>-2.4390243902439025E-2</v>
      </c>
      <c r="X83" s="91" t="s">
        <v>35</v>
      </c>
      <c r="Y83" s="98">
        <v>-1.8518518518518517E-2</v>
      </c>
      <c r="Z83" s="81" t="s">
        <v>35</v>
      </c>
      <c r="AA83" s="178"/>
    </row>
    <row r="84" spans="1:27">
      <c r="A84" s="82" t="str">
        <f>'[1]Risk factors'!CY$6</f>
        <v>Functional state</v>
      </c>
      <c r="B84" s="83">
        <f>'[1]All Calculations'!EL$2</f>
        <v>54</v>
      </c>
      <c r="C84" s="84">
        <f>'[1]All Calculations'!EL$195</f>
        <v>0</v>
      </c>
      <c r="D84" s="84">
        <f>'[1]All Calculations'!EL$196</f>
        <v>0</v>
      </c>
      <c r="E84" s="84">
        <f>'[1]All Calculations'!EL$199</f>
        <v>0</v>
      </c>
      <c r="F84" s="85">
        <f t="shared" si="3"/>
        <v>0</v>
      </c>
      <c r="G84" s="70"/>
      <c r="H84" s="86" t="str">
        <f>'[1]Risk factors'!DF$6</f>
        <v>Acute mental status changes</v>
      </c>
      <c r="I84" s="83">
        <f>'[1]All Calculations'!ES$2</f>
        <v>61</v>
      </c>
      <c r="J84" s="84">
        <f>'[1]All Calculations'!ES$201</f>
        <v>1</v>
      </c>
      <c r="K84" s="84">
        <f>'[1]All Calculations'!ES$202</f>
        <v>1</v>
      </c>
      <c r="L84" s="84">
        <f>'[1]All Calculations'!ES$205</f>
        <v>0</v>
      </c>
      <c r="M84" s="87">
        <f t="shared" si="4"/>
        <v>1.8518518518518517E-2</v>
      </c>
      <c r="N84" s="88">
        <v>1.8518518518518517E-2</v>
      </c>
      <c r="O84" s="74" t="s">
        <v>35</v>
      </c>
      <c r="P84" s="89"/>
      <c r="Q84" s="90" t="str">
        <f>'[1]Risk factors'!CK$6</f>
        <v>Anemia (hemoglobin, hematocrit)</v>
      </c>
      <c r="R84" s="83">
        <f>'[1]All Calculations'!DX$2</f>
        <v>44</v>
      </c>
      <c r="S84" s="84">
        <f>'[1]All Calculations'!DX$207</f>
        <v>0</v>
      </c>
      <c r="T84" s="84">
        <f>'[1]All Calculations'!DX$208</f>
        <v>0</v>
      </c>
      <c r="U84" s="84">
        <f>'[1]All Calculations'!DX$210</f>
        <v>0</v>
      </c>
      <c r="V84" s="87">
        <f t="shared" si="5"/>
        <v>0</v>
      </c>
      <c r="W84" s="91">
        <v>-7.3170731707317069E-2</v>
      </c>
      <c r="X84" s="91" t="s">
        <v>35</v>
      </c>
      <c r="Y84" s="98">
        <v>-1.8518518518518517E-2</v>
      </c>
      <c r="Z84" s="81" t="s">
        <v>35</v>
      </c>
      <c r="AA84" s="178"/>
    </row>
    <row r="85" spans="1:27">
      <c r="A85" s="82" t="str">
        <f>'[1]Risk factors'!CZ$6</f>
        <v>Patient education level / literacy</v>
      </c>
      <c r="B85" s="83">
        <f>'[1]All Calculations'!EM$2</f>
        <v>55</v>
      </c>
      <c r="C85" s="84">
        <f>'[1]All Calculations'!EM$195</f>
        <v>0</v>
      </c>
      <c r="D85" s="84">
        <f>'[1]All Calculations'!EM$196</f>
        <v>0</v>
      </c>
      <c r="E85" s="84">
        <f>'[1]All Calculations'!EM$199</f>
        <v>0</v>
      </c>
      <c r="F85" s="85">
        <f t="shared" si="3"/>
        <v>0</v>
      </c>
      <c r="G85" s="70"/>
      <c r="H85" s="86" t="str">
        <f>'[1]Risk factors'!P$6</f>
        <v>Ventricular wall motion</v>
      </c>
      <c r="I85" s="83" t="str">
        <f>'[1]All Calculations'!BC$2</f>
        <v>06a</v>
      </c>
      <c r="J85" s="84">
        <f>'[1]All Calculations'!BC$201</f>
        <v>1</v>
      </c>
      <c r="K85" s="84">
        <f>'[1]All Calculations'!BC$202</f>
        <v>1</v>
      </c>
      <c r="L85" s="84">
        <f>'[1]All Calculations'!BC$205</f>
        <v>0</v>
      </c>
      <c r="M85" s="87">
        <f t="shared" si="4"/>
        <v>1.8518518518518517E-2</v>
      </c>
      <c r="N85" s="88">
        <v>-5.4652213188798551E-2</v>
      </c>
      <c r="O85" s="74" t="s">
        <v>35</v>
      </c>
      <c r="P85" s="89"/>
      <c r="Q85" s="90" t="str">
        <f>'[1]Risk factors'!CR$6</f>
        <v>Heart rate</v>
      </c>
      <c r="R85" s="83">
        <f>'[1]All Calculations'!EE$2</f>
        <v>49</v>
      </c>
      <c r="S85" s="84">
        <f>'[1]All Calculations'!EE$207</f>
        <v>0</v>
      </c>
      <c r="T85" s="84">
        <f>'[1]All Calculations'!EE$208</f>
        <v>0</v>
      </c>
      <c r="U85" s="84">
        <f>'[1]All Calculations'!EE$210</f>
        <v>0</v>
      </c>
      <c r="V85" s="87">
        <f t="shared" si="5"/>
        <v>0</v>
      </c>
      <c r="W85" s="91">
        <v>0</v>
      </c>
      <c r="X85" s="91" t="s">
        <v>35</v>
      </c>
      <c r="Y85" s="98">
        <v>-3.7037037037037035E-2</v>
      </c>
      <c r="Z85" s="81" t="s">
        <v>35</v>
      </c>
      <c r="AA85" s="178"/>
    </row>
    <row r="86" spans="1:27">
      <c r="A86" s="82" t="str">
        <f>'[1]Risk factors'!DA$6</f>
        <v>ASA Classification</v>
      </c>
      <c r="B86" s="83">
        <f>'[1]All Calculations'!EN$2</f>
        <v>56</v>
      </c>
      <c r="C86" s="84">
        <f>'[1]All Calculations'!EN$195</f>
        <v>0</v>
      </c>
      <c r="D86" s="84">
        <f>'[1]All Calculations'!EN$196</f>
        <v>0</v>
      </c>
      <c r="E86" s="84">
        <f>'[1]All Calculations'!EN$199</f>
        <v>0</v>
      </c>
      <c r="F86" s="85">
        <f t="shared" si="3"/>
        <v>0</v>
      </c>
      <c r="G86" s="70"/>
      <c r="H86" s="86" t="str">
        <f>'[1]Risk factors'!AF$6</f>
        <v>Type of MI</v>
      </c>
      <c r="I86" s="83" t="str">
        <f>'[1]All Calculations'!BS$2</f>
        <v>16a</v>
      </c>
      <c r="J86" s="84">
        <f>'[1]All Calculations'!BS$201</f>
        <v>1</v>
      </c>
      <c r="K86" s="84">
        <f>'[1]All Calculations'!BS$202</f>
        <v>1</v>
      </c>
      <c r="L86" s="84">
        <f>'[1]All Calculations'!BS$205</f>
        <v>0</v>
      </c>
      <c r="M86" s="87">
        <f t="shared" si="4"/>
        <v>1.8518518518518517E-2</v>
      </c>
      <c r="N86" s="88">
        <v>-5.8717253839205077E-3</v>
      </c>
      <c r="O86" s="74" t="s">
        <v>35</v>
      </c>
      <c r="P86" s="89"/>
      <c r="Q86" s="90" t="str">
        <f>'[1]Risk factors'!CS$6</f>
        <v>Steroid use</v>
      </c>
      <c r="R86" s="83">
        <f>'[1]All Calculations'!EF$2</f>
        <v>50</v>
      </c>
      <c r="S86" s="84">
        <f>'[1]All Calculations'!EF$207</f>
        <v>0</v>
      </c>
      <c r="T86" s="84">
        <f>'[1]All Calculations'!EF$208</f>
        <v>0</v>
      </c>
      <c r="U86" s="84">
        <f>'[1]All Calculations'!EF$210</f>
        <v>0</v>
      </c>
      <c r="V86" s="87">
        <f t="shared" si="5"/>
        <v>0</v>
      </c>
      <c r="W86" s="91">
        <v>0</v>
      </c>
      <c r="X86" s="91" t="s">
        <v>35</v>
      </c>
      <c r="Y86" s="98">
        <v>-3.7037037037037035E-2</v>
      </c>
      <c r="Z86" s="81" t="s">
        <v>35</v>
      </c>
      <c r="AA86" s="178"/>
    </row>
    <row r="87" spans="1:27">
      <c r="A87" s="82" t="str">
        <f>'[1]Risk factors'!DB$6</f>
        <v>Insurance type or status</v>
      </c>
      <c r="B87" s="83">
        <f>'[1]All Calculations'!EO$2</f>
        <v>57</v>
      </c>
      <c r="C87" s="84">
        <f>'[1]All Calculations'!EO$195</f>
        <v>0</v>
      </c>
      <c r="D87" s="84">
        <f>'[1]All Calculations'!EO$196</f>
        <v>0</v>
      </c>
      <c r="E87" s="84">
        <f>'[1]All Calculations'!EO$199</f>
        <v>0</v>
      </c>
      <c r="F87" s="85">
        <f t="shared" si="3"/>
        <v>0</v>
      </c>
      <c r="G87" s="70"/>
      <c r="H87" s="86" t="str">
        <f>'[1]Risk factors'!AL$6</f>
        <v>Killip classification</v>
      </c>
      <c r="I87" s="83" t="str">
        <f>'[1]All Calculations'!BY$2</f>
        <v>17c</v>
      </c>
      <c r="J87" s="84">
        <f>'[1]All Calculations'!BY$201</f>
        <v>1</v>
      </c>
      <c r="K87" s="84">
        <f>'[1]All Calculations'!BY$202</f>
        <v>1</v>
      </c>
      <c r="L87" s="84">
        <f>'[1]All Calculations'!BY$205</f>
        <v>0</v>
      </c>
      <c r="M87" s="87">
        <f t="shared" si="4"/>
        <v>1.8518518518518517E-2</v>
      </c>
      <c r="N87" s="88">
        <v>1.8518518518518517E-2</v>
      </c>
      <c r="O87" s="74" t="s">
        <v>35</v>
      </c>
      <c r="P87" s="89"/>
      <c r="Q87" s="90" t="str">
        <f>'[1]Risk factors'!CX$6</f>
        <v>ACE inhibitor use</v>
      </c>
      <c r="R87" s="83">
        <f>'[1]All Calculations'!EK$2</f>
        <v>53</v>
      </c>
      <c r="S87" s="84">
        <f>'[1]All Calculations'!EK$207</f>
        <v>0</v>
      </c>
      <c r="T87" s="84">
        <f>'[1]All Calculations'!EK$208</f>
        <v>0</v>
      </c>
      <c r="U87" s="84">
        <f>'[1]All Calculations'!EK$210</f>
        <v>0</v>
      </c>
      <c r="V87" s="87">
        <f t="shared" si="5"/>
        <v>0</v>
      </c>
      <c r="W87" s="91">
        <v>-2.4390243902439025E-2</v>
      </c>
      <c r="X87" s="91" t="s">
        <v>35</v>
      </c>
      <c r="Y87" s="98">
        <v>0</v>
      </c>
      <c r="Z87" s="81" t="s">
        <v>35</v>
      </c>
      <c r="AA87" s="178"/>
    </row>
    <row r="88" spans="1:27">
      <c r="A88" s="82" t="str">
        <f>'[1]Risk factors'!DC$6</f>
        <v>Recent admissions</v>
      </c>
      <c r="B88" s="83">
        <f>'[1]All Calculations'!EP$2</f>
        <v>58</v>
      </c>
      <c r="C88" s="84">
        <f>'[1]All Calculations'!EP$195</f>
        <v>0</v>
      </c>
      <c r="D88" s="84">
        <f>'[1]All Calculations'!EP$196</f>
        <v>0</v>
      </c>
      <c r="E88" s="84">
        <f>'[1]All Calculations'!EP$199</f>
        <v>0</v>
      </c>
      <c r="F88" s="85">
        <f t="shared" si="3"/>
        <v>0</v>
      </c>
      <c r="G88" s="70"/>
      <c r="H88" s="86" t="str">
        <f>'[1]Risk factors'!AW$6</f>
        <v>Blood pressure</v>
      </c>
      <c r="I88" s="83" t="str">
        <f>'[1]All Calculations'!CJ$2</f>
        <v>21a</v>
      </c>
      <c r="J88" s="84">
        <f>'[1]All Calculations'!CJ$201</f>
        <v>1</v>
      </c>
      <c r="K88" s="84">
        <f>'[1]All Calculations'!CJ$202</f>
        <v>1</v>
      </c>
      <c r="L88" s="84">
        <f>'[1]All Calculations'!CJ$205</f>
        <v>0</v>
      </c>
      <c r="M88" s="87">
        <f t="shared" si="4"/>
        <v>1.8518518518518517E-2</v>
      </c>
      <c r="N88" s="88">
        <v>1.8518518518518517E-2</v>
      </c>
      <c r="O88" s="74" t="s">
        <v>35</v>
      </c>
      <c r="P88" s="89"/>
      <c r="Q88" s="90" t="str">
        <f>'[1]Risk factors'!CY$6</f>
        <v>Functional state</v>
      </c>
      <c r="R88" s="83">
        <f>'[1]All Calculations'!EL$2</f>
        <v>54</v>
      </c>
      <c r="S88" s="84">
        <f>'[1]All Calculations'!EL$207</f>
        <v>0</v>
      </c>
      <c r="T88" s="84">
        <f>'[1]All Calculations'!EL$208</f>
        <v>0</v>
      </c>
      <c r="U88" s="84">
        <f>'[1]All Calculations'!EL$210</f>
        <v>0</v>
      </c>
      <c r="V88" s="87">
        <f t="shared" si="5"/>
        <v>0</v>
      </c>
      <c r="W88" s="91">
        <v>0</v>
      </c>
      <c r="X88" s="91" t="s">
        <v>35</v>
      </c>
      <c r="Y88" s="98">
        <v>-1.8518518518518517E-2</v>
      </c>
      <c r="Z88" s="81" t="s">
        <v>35</v>
      </c>
      <c r="AA88" s="178"/>
    </row>
    <row r="89" spans="1:27">
      <c r="A89" s="82" t="str">
        <f>'[1]Risk factors'!DD$6</f>
        <v>Left ventricular hypertrophy</v>
      </c>
      <c r="B89" s="83">
        <f>'[1]All Calculations'!EQ$2</f>
        <v>59</v>
      </c>
      <c r="C89" s="84">
        <f>'[1]All Calculations'!EQ$195</f>
        <v>0</v>
      </c>
      <c r="D89" s="84">
        <f>'[1]All Calculations'!EQ$196</f>
        <v>0</v>
      </c>
      <c r="E89" s="84">
        <f>'[1]All Calculations'!EQ$199</f>
        <v>0</v>
      </c>
      <c r="F89" s="85">
        <f t="shared" si="3"/>
        <v>0</v>
      </c>
      <c r="G89" s="70"/>
      <c r="H89" s="86" t="str">
        <f>'[1]Risk factors'!CB$6</f>
        <v>Other ECG abnormalities</v>
      </c>
      <c r="I89" s="83" t="str">
        <f>'[1]All Calculations'!DO$2</f>
        <v>39e</v>
      </c>
      <c r="J89" s="84">
        <f>'[1]All Calculations'!DO$201</f>
        <v>1</v>
      </c>
      <c r="K89" s="84">
        <f>'[1]All Calculations'!DO$202</f>
        <v>1</v>
      </c>
      <c r="L89" s="84">
        <f>'[1]All Calculations'!DO$205</f>
        <v>0</v>
      </c>
      <c r="M89" s="87">
        <f t="shared" si="4"/>
        <v>1.8518518518518517E-2</v>
      </c>
      <c r="N89" s="88">
        <v>-5.8717253839205077E-3</v>
      </c>
      <c r="O89" s="74" t="s">
        <v>35</v>
      </c>
      <c r="P89" s="89"/>
      <c r="Q89" s="90" t="str">
        <f>'[1]Risk factors'!DA$6</f>
        <v>ASA Classification</v>
      </c>
      <c r="R89" s="83">
        <f>'[1]All Calculations'!EN$2</f>
        <v>56</v>
      </c>
      <c r="S89" s="84">
        <f>'[1]All Calculations'!EN$207</f>
        <v>0</v>
      </c>
      <c r="T89" s="84">
        <f>'[1]All Calculations'!EN$208</f>
        <v>0</v>
      </c>
      <c r="U89" s="84">
        <f>'[1]All Calculations'!EN$210</f>
        <v>0</v>
      </c>
      <c r="V89" s="87">
        <f t="shared" si="5"/>
        <v>0</v>
      </c>
      <c r="W89" s="91">
        <v>0</v>
      </c>
      <c r="X89" s="91" t="s">
        <v>35</v>
      </c>
      <c r="Y89" s="98">
        <v>-1.8518518518518517E-2</v>
      </c>
      <c r="Z89" s="81" t="s">
        <v>35</v>
      </c>
      <c r="AA89" s="178"/>
    </row>
    <row r="90" spans="1:27">
      <c r="A90" s="82" t="str">
        <f>'[1]Risk factors'!DE$6</f>
        <v>Time from admission to procedure</v>
      </c>
      <c r="B90" s="83">
        <f>'[1]All Calculations'!ER$2</f>
        <v>60</v>
      </c>
      <c r="C90" s="84">
        <f>'[1]All Calculations'!ER$195</f>
        <v>0</v>
      </c>
      <c r="D90" s="84">
        <f>'[1]All Calculations'!ER$196</f>
        <v>0</v>
      </c>
      <c r="E90" s="84">
        <f>'[1]All Calculations'!ER$199</f>
        <v>0</v>
      </c>
      <c r="F90" s="85">
        <f t="shared" si="3"/>
        <v>0</v>
      </c>
      <c r="G90" s="70"/>
      <c r="H90" s="86" t="str">
        <f>'[1]Risk factors'!CT$6</f>
        <v>Preoperative cardiac biomarkers</v>
      </c>
      <c r="I90" s="83">
        <f>'[1]All Calculations'!EG$2</f>
        <v>51</v>
      </c>
      <c r="J90" s="84">
        <f>'[1]All Calculations'!EG$201</f>
        <v>0</v>
      </c>
      <c r="K90" s="84">
        <f>'[1]All Calculations'!EG$202</f>
        <v>0</v>
      </c>
      <c r="L90" s="84">
        <f>'[1]All Calculations'!EG$205</f>
        <v>0</v>
      </c>
      <c r="M90" s="87">
        <f t="shared" si="4"/>
        <v>0</v>
      </c>
      <c r="N90" s="88">
        <v>0</v>
      </c>
      <c r="O90" s="74" t="s">
        <v>35</v>
      </c>
      <c r="P90" s="89"/>
      <c r="Q90" s="90" t="str">
        <f>'[1]Risk factors'!DD$6</f>
        <v>Left ventricular hypertrophy</v>
      </c>
      <c r="R90" s="83">
        <f>'[1]All Calculations'!EQ$2</f>
        <v>59</v>
      </c>
      <c r="S90" s="84">
        <f>'[1]All Calculations'!EQ$207</f>
        <v>0</v>
      </c>
      <c r="T90" s="84">
        <f>'[1]All Calculations'!EQ$208</f>
        <v>0</v>
      </c>
      <c r="U90" s="84">
        <f>'[1]All Calculations'!EQ$210</f>
        <v>0</v>
      </c>
      <c r="V90" s="87">
        <f t="shared" si="5"/>
        <v>0</v>
      </c>
      <c r="W90" s="91">
        <v>0</v>
      </c>
      <c r="X90" s="91" t="s">
        <v>35</v>
      </c>
      <c r="Y90" s="98">
        <v>-1.8518518518518517E-2</v>
      </c>
      <c r="Z90" s="81" t="s">
        <v>35</v>
      </c>
      <c r="AA90" s="178"/>
    </row>
    <row r="91" spans="1:27">
      <c r="A91" s="82" t="str">
        <f>'[1]Risk factors'!DF$6</f>
        <v>Acute mental status changes</v>
      </c>
      <c r="B91" s="83">
        <f>'[1]All Calculations'!ES$2</f>
        <v>61</v>
      </c>
      <c r="C91" s="84">
        <f>'[1]All Calculations'!ES$195</f>
        <v>0</v>
      </c>
      <c r="D91" s="84">
        <f>'[1]All Calculations'!ES$196</f>
        <v>0</v>
      </c>
      <c r="E91" s="84">
        <f>'[1]All Calculations'!ES$199</f>
        <v>0</v>
      </c>
      <c r="F91" s="85">
        <f t="shared" si="3"/>
        <v>0</v>
      </c>
      <c r="G91" s="70"/>
      <c r="H91" s="86" t="str">
        <f>'[1]Risk factors'!CX$6</f>
        <v>ACE inhibitor use</v>
      </c>
      <c r="I91" s="83">
        <f>'[1]All Calculations'!EK$2</f>
        <v>53</v>
      </c>
      <c r="J91" s="84">
        <f>'[1]All Calculations'!EK$201</f>
        <v>0</v>
      </c>
      <c r="K91" s="84">
        <f>'[1]All Calculations'!EK$202</f>
        <v>0</v>
      </c>
      <c r="L91" s="84">
        <f>'[1]All Calculations'!EK$205</f>
        <v>0</v>
      </c>
      <c r="M91" s="87">
        <f t="shared" si="4"/>
        <v>0</v>
      </c>
      <c r="N91" s="88">
        <v>-2.4390243902439025E-2</v>
      </c>
      <c r="O91" s="74" t="s">
        <v>35</v>
      </c>
      <c r="P91" s="89"/>
      <c r="Q91" s="90" t="str">
        <f>'[1]Risk factors'!DF$6</f>
        <v>Acute mental status changes</v>
      </c>
      <c r="R91" s="83">
        <f>'[1]All Calculations'!ES$2</f>
        <v>61</v>
      </c>
      <c r="S91" s="84">
        <f>'[1]All Calculations'!ES$207</f>
        <v>0</v>
      </c>
      <c r="T91" s="84">
        <f>'[1]All Calculations'!ES$208</f>
        <v>0</v>
      </c>
      <c r="U91" s="84">
        <f>'[1]All Calculations'!ES$210</f>
        <v>0</v>
      </c>
      <c r="V91" s="87">
        <f t="shared" si="5"/>
        <v>0</v>
      </c>
      <c r="W91" s="91">
        <v>0</v>
      </c>
      <c r="X91" s="91" t="s">
        <v>35</v>
      </c>
      <c r="Y91" s="98">
        <v>-1.8518518518518517E-2</v>
      </c>
      <c r="Z91" s="81" t="s">
        <v>35</v>
      </c>
      <c r="AA91" s="178"/>
    </row>
    <row r="92" spans="1:27">
      <c r="A92" s="82" t="str">
        <f>'[1]Risk factors'!DH$6</f>
        <v>Intraoperative variables</v>
      </c>
      <c r="B92" s="83">
        <f>'[1]All Calculations'!EU$2</f>
        <v>888</v>
      </c>
      <c r="C92" s="84">
        <f>'[1]All Calculations'!EU$195</f>
        <v>0</v>
      </c>
      <c r="D92" s="84">
        <f>'[1]All Calculations'!EU$196</f>
        <v>0</v>
      </c>
      <c r="E92" s="84">
        <f>'[1]All Calculations'!EU$199</f>
        <v>0</v>
      </c>
      <c r="F92" s="85">
        <f t="shared" si="3"/>
        <v>0</v>
      </c>
      <c r="G92" s="70"/>
      <c r="H92" s="86" t="str">
        <f>'[1]Risk factors'!CZ$6</f>
        <v>Patient education level / literacy</v>
      </c>
      <c r="I92" s="83">
        <f>'[1]All Calculations'!EM$2</f>
        <v>55</v>
      </c>
      <c r="J92" s="84">
        <f>'[1]All Calculations'!EM$201</f>
        <v>0</v>
      </c>
      <c r="K92" s="84">
        <f>'[1]All Calculations'!EM$202</f>
        <v>0</v>
      </c>
      <c r="L92" s="84">
        <f>'[1]All Calculations'!EM$205</f>
        <v>0</v>
      </c>
      <c r="M92" s="87">
        <f t="shared" si="4"/>
        <v>0</v>
      </c>
      <c r="N92" s="88">
        <v>0</v>
      </c>
      <c r="O92" s="74" t="s">
        <v>35</v>
      </c>
      <c r="P92" s="89"/>
      <c r="Q92" s="90" t="str">
        <f>'[1]Risk factors'!L$6</f>
        <v>Cachexia or malnutrition</v>
      </c>
      <c r="R92" s="83" t="str">
        <f>'[1]All Calculations'!AY$2</f>
        <v>03a</v>
      </c>
      <c r="S92" s="84">
        <f>'[1]All Calculations'!AY$207</f>
        <v>0</v>
      </c>
      <c r="T92" s="84">
        <f>'[1]All Calculations'!AY$208</f>
        <v>0</v>
      </c>
      <c r="U92" s="84">
        <f>'[1]All Calculations'!AY$210</f>
        <v>0</v>
      </c>
      <c r="V92" s="87">
        <f t="shared" si="5"/>
        <v>0</v>
      </c>
      <c r="W92" s="91">
        <v>-4.878048780487805E-2</v>
      </c>
      <c r="X92" s="91" t="s">
        <v>35</v>
      </c>
      <c r="Y92" s="98">
        <v>0</v>
      </c>
      <c r="Z92" s="81" t="s">
        <v>35</v>
      </c>
      <c r="AA92" s="178"/>
    </row>
    <row r="93" spans="1:27">
      <c r="A93" s="82" t="str">
        <f>'[1]Risk factors'!X$6</f>
        <v>Extracardiac arteriopathy</v>
      </c>
      <c r="B93" s="83" t="str">
        <f>'[1]All Calculations'!BK$2</f>
        <v>13a</v>
      </c>
      <c r="C93" s="84">
        <f>'[1]All Calculations'!BK$195</f>
        <v>0</v>
      </c>
      <c r="D93" s="84">
        <f>'[1]All Calculations'!BK$196</f>
        <v>0</v>
      </c>
      <c r="E93" s="84">
        <f>'[1]All Calculations'!BK$199</f>
        <v>0</v>
      </c>
      <c r="F93" s="85">
        <f t="shared" si="3"/>
        <v>0</v>
      </c>
      <c r="G93" s="70"/>
      <c r="H93" s="86" t="str">
        <f>'[1]Risk factors'!DB$6</f>
        <v>Insurance type or status</v>
      </c>
      <c r="I93" s="83">
        <f>'[1]All Calculations'!EO$2</f>
        <v>57</v>
      </c>
      <c r="J93" s="84">
        <f>'[1]All Calculations'!EO$201</f>
        <v>0</v>
      </c>
      <c r="K93" s="84">
        <f>'[1]All Calculations'!EO$202</f>
        <v>0</v>
      </c>
      <c r="L93" s="84">
        <f>'[1]All Calculations'!EO$205</f>
        <v>0</v>
      </c>
      <c r="M93" s="87">
        <f t="shared" si="4"/>
        <v>0</v>
      </c>
      <c r="N93" s="88">
        <v>0</v>
      </c>
      <c r="O93" s="74" t="s">
        <v>35</v>
      </c>
      <c r="P93" s="89"/>
      <c r="Q93" s="90" t="str">
        <f>'[1]Risk factors'!P$6</f>
        <v>Ventricular wall motion</v>
      </c>
      <c r="R93" s="83" t="str">
        <f>'[1]All Calculations'!BC$2</f>
        <v>06a</v>
      </c>
      <c r="S93" s="84">
        <f>'[1]All Calculations'!BC$207</f>
        <v>0</v>
      </c>
      <c r="T93" s="84">
        <f>'[1]All Calculations'!BC$208</f>
        <v>0</v>
      </c>
      <c r="U93" s="84">
        <f>'[1]All Calculations'!BC$210</f>
        <v>0</v>
      </c>
      <c r="V93" s="87">
        <f t="shared" si="5"/>
        <v>0</v>
      </c>
      <c r="W93" s="91">
        <v>-7.3170731707317069E-2</v>
      </c>
      <c r="X93" s="91" t="s">
        <v>35</v>
      </c>
      <c r="Y93" s="98">
        <v>-1.8518518518518517E-2</v>
      </c>
      <c r="Z93" s="81" t="s">
        <v>35</v>
      </c>
      <c r="AA93" s="178"/>
    </row>
    <row r="94" spans="1:27">
      <c r="A94" s="82" t="str">
        <f>'[1]Risk factors'!Y$6</f>
        <v>Calcified aorta</v>
      </c>
      <c r="B94" s="83" t="str">
        <f>'[1]All Calculations'!BL$2</f>
        <v>13b</v>
      </c>
      <c r="C94" s="84">
        <f>'[1]All Calculations'!BL$195</f>
        <v>0</v>
      </c>
      <c r="D94" s="84">
        <f>'[1]All Calculations'!BL$196</f>
        <v>0</v>
      </c>
      <c r="E94" s="84">
        <f>'[1]All Calculations'!BL$199</f>
        <v>0</v>
      </c>
      <c r="F94" s="85">
        <f t="shared" si="3"/>
        <v>0</v>
      </c>
      <c r="G94" s="70"/>
      <c r="H94" s="86" t="str">
        <f>'[1]Risk factors'!DC$6</f>
        <v>Recent admissions</v>
      </c>
      <c r="I94" s="83">
        <f>'[1]All Calculations'!EP$2</f>
        <v>58</v>
      </c>
      <c r="J94" s="84">
        <f>'[1]All Calculations'!EP$201</f>
        <v>0</v>
      </c>
      <c r="K94" s="84">
        <f>'[1]All Calculations'!EP$202</f>
        <v>0</v>
      </c>
      <c r="L94" s="84">
        <f>'[1]All Calculations'!EP$205</f>
        <v>0</v>
      </c>
      <c r="M94" s="87">
        <f t="shared" si="4"/>
        <v>0</v>
      </c>
      <c r="N94" s="88">
        <v>0</v>
      </c>
      <c r="O94" s="74" t="s">
        <v>35</v>
      </c>
      <c r="P94" s="89"/>
      <c r="Q94" s="90" t="str">
        <f>'[1]Risk factors'!Y$6</f>
        <v>Calcified aorta</v>
      </c>
      <c r="R94" s="83" t="str">
        <f>'[1]All Calculations'!BL$2</f>
        <v>13b</v>
      </c>
      <c r="S94" s="84">
        <f>'[1]All Calculations'!BL$207</f>
        <v>0</v>
      </c>
      <c r="T94" s="84">
        <f>'[1]All Calculations'!BL$208</f>
        <v>0</v>
      </c>
      <c r="U94" s="84">
        <f>'[1]All Calculations'!BL$210</f>
        <v>0</v>
      </c>
      <c r="V94" s="87">
        <f t="shared" si="5"/>
        <v>0</v>
      </c>
      <c r="W94" s="91">
        <v>0</v>
      </c>
      <c r="X94" s="91" t="s">
        <v>35</v>
      </c>
      <c r="Y94" s="98">
        <v>-3.7037037037037035E-2</v>
      </c>
      <c r="Z94" s="81" t="s">
        <v>35</v>
      </c>
      <c r="AA94" s="178"/>
    </row>
    <row r="95" spans="1:27">
      <c r="A95" s="82" t="str">
        <f>'[1]Risk factors'!AB$6</f>
        <v>Dyspnea</v>
      </c>
      <c r="B95" s="83" t="str">
        <f>'[1]All Calculations'!BO$2</f>
        <v>14a</v>
      </c>
      <c r="C95" s="84">
        <f>'[1]All Calculations'!BO$195</f>
        <v>0</v>
      </c>
      <c r="D95" s="84">
        <f>'[1]All Calculations'!BO$196</f>
        <v>0</v>
      </c>
      <c r="E95" s="84">
        <f>'[1]All Calculations'!BO$199</f>
        <v>0</v>
      </c>
      <c r="F95" s="85">
        <f t="shared" si="3"/>
        <v>0</v>
      </c>
      <c r="G95" s="70"/>
      <c r="H95" s="86" t="str">
        <f>'[1]Risk factors'!DE$6</f>
        <v>Time from admission to procedure</v>
      </c>
      <c r="I95" s="83">
        <f>'[1]All Calculations'!ER$2</f>
        <v>60</v>
      </c>
      <c r="J95" s="84">
        <f>'[1]All Calculations'!ER$201</f>
        <v>0</v>
      </c>
      <c r="K95" s="84">
        <f>'[1]All Calculations'!ER$202</f>
        <v>0</v>
      </c>
      <c r="L95" s="84">
        <f>'[1]All Calculations'!ER$205</f>
        <v>0</v>
      </c>
      <c r="M95" s="87">
        <f t="shared" si="4"/>
        <v>0</v>
      </c>
      <c r="N95" s="88">
        <v>0</v>
      </c>
      <c r="O95" s="74" t="s">
        <v>35</v>
      </c>
      <c r="P95" s="89"/>
      <c r="Q95" s="90" t="str">
        <f>'[1]Risk factors'!AF$6</f>
        <v>Type of MI</v>
      </c>
      <c r="R95" s="83" t="str">
        <f>'[1]All Calculations'!BS$2</f>
        <v>16a</v>
      </c>
      <c r="S95" s="84">
        <f>'[1]All Calculations'!BS$207</f>
        <v>0</v>
      </c>
      <c r="T95" s="84">
        <f>'[1]All Calculations'!BS$208</f>
        <v>0</v>
      </c>
      <c r="U95" s="84">
        <f>'[1]All Calculations'!BS$210</f>
        <v>0</v>
      </c>
      <c r="V95" s="87">
        <f t="shared" si="5"/>
        <v>0</v>
      </c>
      <c r="W95" s="91">
        <v>-2.4390243902439025E-2</v>
      </c>
      <c r="X95" s="91" t="s">
        <v>35</v>
      </c>
      <c r="Y95" s="98">
        <v>-1.8518518518518517E-2</v>
      </c>
      <c r="Z95" s="81" t="s">
        <v>35</v>
      </c>
      <c r="AA95" s="178"/>
    </row>
    <row r="96" spans="1:27">
      <c r="A96" s="82" t="str">
        <f>'[1]Risk factors'!AG$6</f>
        <v>Active MI</v>
      </c>
      <c r="B96" s="83" t="str">
        <f>'[1]All Calculations'!BT$2</f>
        <v>16b</v>
      </c>
      <c r="C96" s="84">
        <f>'[1]All Calculations'!BT$195</f>
        <v>0</v>
      </c>
      <c r="D96" s="84">
        <f>'[1]All Calculations'!BT$196</f>
        <v>0</v>
      </c>
      <c r="E96" s="84">
        <f>'[1]All Calculations'!BT$199</f>
        <v>0</v>
      </c>
      <c r="F96" s="85">
        <f t="shared" si="3"/>
        <v>0</v>
      </c>
      <c r="G96" s="70"/>
      <c r="H96" s="86" t="str">
        <f>'[1]Risk factors'!L$6</f>
        <v>Cachexia or malnutrition</v>
      </c>
      <c r="I96" s="83" t="str">
        <f>'[1]All Calculations'!AY$2</f>
        <v>03a</v>
      </c>
      <c r="J96" s="84">
        <f>'[1]All Calculations'!AY$201</f>
        <v>0</v>
      </c>
      <c r="K96" s="84">
        <f>'[1]All Calculations'!AY$202</f>
        <v>0</v>
      </c>
      <c r="L96" s="84">
        <f>'[1]All Calculations'!AY$205</f>
        <v>0</v>
      </c>
      <c r="M96" s="87">
        <f t="shared" si="4"/>
        <v>0</v>
      </c>
      <c r="N96" s="88">
        <v>-4.878048780487805E-2</v>
      </c>
      <c r="O96" s="74" t="s">
        <v>35</v>
      </c>
      <c r="P96" s="89"/>
      <c r="Q96" s="90" t="str">
        <f>'[1]Risk factors'!AJ$6</f>
        <v>Pulmonary Rales</v>
      </c>
      <c r="R96" s="83" t="str">
        <f>'[1]All Calculations'!BW$2</f>
        <v>17a</v>
      </c>
      <c r="S96" s="84">
        <f>'[1]All Calculations'!BW$207</f>
        <v>0</v>
      </c>
      <c r="T96" s="84">
        <f>'[1]All Calculations'!BW$208</f>
        <v>0</v>
      </c>
      <c r="U96" s="84">
        <f>'[1]All Calculations'!BW$210</f>
        <v>0</v>
      </c>
      <c r="V96" s="87">
        <f t="shared" si="5"/>
        <v>0</v>
      </c>
      <c r="W96" s="91">
        <v>-9.7560975609756101E-2</v>
      </c>
      <c r="X96" s="91" t="s">
        <v>35</v>
      </c>
      <c r="Y96" s="98">
        <v>0</v>
      </c>
      <c r="Z96" s="81" t="s">
        <v>35</v>
      </c>
      <c r="AA96" s="178"/>
    </row>
    <row r="97" spans="1:27">
      <c r="A97" s="82" t="str">
        <f>'[1]Risk factors'!AL$6</f>
        <v>Killip classification</v>
      </c>
      <c r="B97" s="83" t="str">
        <f>'[1]All Calculations'!BY$2</f>
        <v>17c</v>
      </c>
      <c r="C97" s="84">
        <f>'[1]All Calculations'!BY$195</f>
        <v>0</v>
      </c>
      <c r="D97" s="84">
        <f>'[1]All Calculations'!BY$196</f>
        <v>0</v>
      </c>
      <c r="E97" s="84">
        <f>'[1]All Calculations'!BY$199</f>
        <v>0</v>
      </c>
      <c r="F97" s="85">
        <f t="shared" si="3"/>
        <v>0</v>
      </c>
      <c r="G97" s="70"/>
      <c r="H97" s="86" t="str">
        <f>'[1]Risk factors'!AJ$6</f>
        <v>Pulmonary Rales</v>
      </c>
      <c r="I97" s="83" t="str">
        <f>'[1]All Calculations'!BW$2</f>
        <v>17a</v>
      </c>
      <c r="J97" s="84">
        <f>'[1]All Calculations'!BW$201</f>
        <v>0</v>
      </c>
      <c r="K97" s="84">
        <f>'[1]All Calculations'!BW$202</f>
        <v>0</v>
      </c>
      <c r="L97" s="84">
        <f>'[1]All Calculations'!BW$205</f>
        <v>0</v>
      </c>
      <c r="M97" s="87">
        <f t="shared" si="4"/>
        <v>0</v>
      </c>
      <c r="N97" s="88">
        <v>-9.7560975609756101E-2</v>
      </c>
      <c r="O97" s="74" t="s">
        <v>35</v>
      </c>
      <c r="P97" s="89"/>
      <c r="Q97" s="90" t="str">
        <f>'[1]Risk factors'!AK$6</f>
        <v>Preoperative diuretic use</v>
      </c>
      <c r="R97" s="83" t="str">
        <f>'[1]All Calculations'!BX$2</f>
        <v>17b</v>
      </c>
      <c r="S97" s="84">
        <f>'[1]All Calculations'!BX$207</f>
        <v>0</v>
      </c>
      <c r="T97" s="84">
        <f>'[1]All Calculations'!BX$208</f>
        <v>0</v>
      </c>
      <c r="U97" s="84">
        <f>'[1]All Calculations'!BX$210</f>
        <v>0</v>
      </c>
      <c r="V97" s="87">
        <f t="shared" si="5"/>
        <v>0</v>
      </c>
      <c r="W97" s="91">
        <v>-7.3170731707317069E-2</v>
      </c>
      <c r="X97" s="91" t="s">
        <v>35</v>
      </c>
      <c r="Y97" s="98">
        <v>-0.12962962962962962</v>
      </c>
      <c r="Z97" s="81" t="s">
        <v>35</v>
      </c>
      <c r="AA97" s="178"/>
    </row>
    <row r="98" spans="1:27">
      <c r="A98" s="82" t="str">
        <f>'[1]Risk factors'!AW$6</f>
        <v>Blood pressure</v>
      </c>
      <c r="B98" s="83" t="str">
        <f>'[1]All Calculations'!CJ$2</f>
        <v>21a</v>
      </c>
      <c r="C98" s="84">
        <f>'[1]All Calculations'!CJ$195</f>
        <v>0</v>
      </c>
      <c r="D98" s="84">
        <f>'[1]All Calculations'!CJ$196</f>
        <v>0</v>
      </c>
      <c r="E98" s="84">
        <f>'[1]All Calculations'!CJ$199</f>
        <v>0</v>
      </c>
      <c r="F98" s="85">
        <f t="shared" si="3"/>
        <v>0</v>
      </c>
      <c r="G98" s="70"/>
      <c r="H98" s="86" t="str">
        <f>'[1]Risk factors'!BJ$6</f>
        <v>Preoperative CPR / cardiac arrest</v>
      </c>
      <c r="I98" s="83" t="str">
        <f>'[1]All Calculations'!CW$2</f>
        <v>30a</v>
      </c>
      <c r="J98" s="84">
        <f>'[1]All Calculations'!CW$201</f>
        <v>0</v>
      </c>
      <c r="K98" s="84">
        <f>'[1]All Calculations'!CW$202</f>
        <v>0</v>
      </c>
      <c r="L98" s="84">
        <f>'[1]All Calculations'!CW$205</f>
        <v>0</v>
      </c>
      <c r="M98" s="87">
        <f t="shared" si="4"/>
        <v>0</v>
      </c>
      <c r="N98" s="88">
        <v>-7.3170731707317069E-2</v>
      </c>
      <c r="O98" s="74" t="s">
        <v>35</v>
      </c>
      <c r="P98" s="89"/>
      <c r="Q98" s="90" t="str">
        <f>'[1]Risk factors'!AL$6</f>
        <v>Killip classification</v>
      </c>
      <c r="R98" s="83" t="str">
        <f>'[1]All Calculations'!BY$2</f>
        <v>17c</v>
      </c>
      <c r="S98" s="84">
        <f>'[1]All Calculations'!BY$207</f>
        <v>0</v>
      </c>
      <c r="T98" s="84">
        <f>'[1]All Calculations'!BY$208</f>
        <v>0</v>
      </c>
      <c r="U98" s="84">
        <f>'[1]All Calculations'!BY$210</f>
        <v>0</v>
      </c>
      <c r="V98" s="87">
        <f t="shared" si="5"/>
        <v>0</v>
      </c>
      <c r="W98" s="91">
        <v>0</v>
      </c>
      <c r="X98" s="91" t="s">
        <v>35</v>
      </c>
      <c r="Y98" s="98">
        <v>-1.8518518518518517E-2</v>
      </c>
      <c r="Z98" s="81" t="s">
        <v>35</v>
      </c>
      <c r="AA98" s="178"/>
    </row>
    <row r="99" spans="1:27">
      <c r="A99" s="82" t="str">
        <f>'[1]Risk factors'!BM$6</f>
        <v>Location or type of surgical center</v>
      </c>
      <c r="B99" s="83" t="str">
        <f>'[1]All Calculations'!CZ$2</f>
        <v>32a</v>
      </c>
      <c r="C99" s="84">
        <f>'[1]All Calculations'!CZ$195</f>
        <v>0</v>
      </c>
      <c r="D99" s="84">
        <f>'[1]All Calculations'!CZ$196</f>
        <v>0</v>
      </c>
      <c r="E99" s="84">
        <f>'[1]All Calculations'!CZ$199</f>
        <v>0</v>
      </c>
      <c r="F99" s="85">
        <f t="shared" si="3"/>
        <v>0</v>
      </c>
      <c r="G99" s="70"/>
      <c r="H99" s="86" t="str">
        <f>'[1]Risk factors'!BN$6</f>
        <v>Center's case frequency</v>
      </c>
      <c r="I99" s="83" t="str">
        <f>'[1]All Calculations'!DA$2</f>
        <v>32b</v>
      </c>
      <c r="J99" s="84">
        <f>'[1]All Calculations'!DA$201</f>
        <v>0</v>
      </c>
      <c r="K99" s="84">
        <f>'[1]All Calculations'!DA$202</f>
        <v>0</v>
      </c>
      <c r="L99" s="84">
        <f>'[1]All Calculations'!DA$205</f>
        <v>0</v>
      </c>
      <c r="M99" s="87">
        <f t="shared" si="4"/>
        <v>0</v>
      </c>
      <c r="N99" s="88">
        <v>0</v>
      </c>
      <c r="O99" s="74" t="s">
        <v>35</v>
      </c>
      <c r="P99" s="89"/>
      <c r="Q99" s="90" t="str">
        <f>'[1]Risk factors'!AW$6</f>
        <v>Blood pressure</v>
      </c>
      <c r="R99" s="83" t="str">
        <f>'[1]All Calculations'!CJ$2</f>
        <v>21a</v>
      </c>
      <c r="S99" s="84">
        <f>'[1]All Calculations'!CJ$207</f>
        <v>0</v>
      </c>
      <c r="T99" s="84">
        <f>'[1]All Calculations'!CJ$208</f>
        <v>0</v>
      </c>
      <c r="U99" s="84">
        <f>'[1]All Calculations'!CJ$210</f>
        <v>0</v>
      </c>
      <c r="V99" s="87">
        <f t="shared" si="5"/>
        <v>0</v>
      </c>
      <c r="W99" s="91">
        <v>0</v>
      </c>
      <c r="X99" s="91" t="s">
        <v>35</v>
      </c>
      <c r="Y99" s="98">
        <v>-1.8518518518518517E-2</v>
      </c>
      <c r="Z99" s="81" t="s">
        <v>35</v>
      </c>
      <c r="AA99" s="178"/>
    </row>
    <row r="100" spans="1:27">
      <c r="A100" s="82" t="str">
        <f>'[1]Risk factors'!BN$6</f>
        <v>Center's case frequency</v>
      </c>
      <c r="B100" s="83" t="str">
        <f>'[1]All Calculations'!DA$2</f>
        <v>32b</v>
      </c>
      <c r="C100" s="84">
        <f>'[1]All Calculations'!DA$195</f>
        <v>0</v>
      </c>
      <c r="D100" s="84">
        <f>'[1]All Calculations'!DA$196</f>
        <v>0</v>
      </c>
      <c r="E100" s="84">
        <f>'[1]All Calculations'!DA$199</f>
        <v>0</v>
      </c>
      <c r="F100" s="85">
        <f t="shared" si="3"/>
        <v>0</v>
      </c>
      <c r="G100" s="70"/>
      <c r="H100" s="86" t="str">
        <f>'[1]Risk factors'!BU$6</f>
        <v>Stent thrombosis</v>
      </c>
      <c r="I100" s="83" t="str">
        <f>'[1]All Calculations'!DH$2</f>
        <v>37b</v>
      </c>
      <c r="J100" s="84">
        <f>'[1]All Calculations'!DH$201</f>
        <v>0</v>
      </c>
      <c r="K100" s="84">
        <f>'[1]All Calculations'!DH$202</f>
        <v>0</v>
      </c>
      <c r="L100" s="84">
        <f>'[1]All Calculations'!DH$205</f>
        <v>0</v>
      </c>
      <c r="M100" s="87">
        <f t="shared" si="4"/>
        <v>0</v>
      </c>
      <c r="N100" s="88">
        <v>0</v>
      </c>
      <c r="O100" s="74" t="s">
        <v>35</v>
      </c>
      <c r="P100" s="89"/>
      <c r="Q100" s="90" t="str">
        <f>'[1]Risk factors'!BJ$6</f>
        <v>Preoperative CPR / cardiac arrest</v>
      </c>
      <c r="R100" s="83" t="str">
        <f>'[1]All Calculations'!CW$2</f>
        <v>30a</v>
      </c>
      <c r="S100" s="84">
        <f>'[1]All Calculations'!CW$207</f>
        <v>0</v>
      </c>
      <c r="T100" s="84">
        <f>'[1]All Calculations'!CW$208</f>
        <v>0</v>
      </c>
      <c r="U100" s="84">
        <f>'[1]All Calculations'!CW$210</f>
        <v>0</v>
      </c>
      <c r="V100" s="87">
        <f t="shared" si="5"/>
        <v>0</v>
      </c>
      <c r="W100" s="91">
        <v>-7.3170731707317069E-2</v>
      </c>
      <c r="X100" s="91" t="s">
        <v>35</v>
      </c>
      <c r="Y100" s="98">
        <v>0</v>
      </c>
      <c r="Z100" s="81" t="s">
        <v>35</v>
      </c>
      <c r="AA100" s="178"/>
    </row>
    <row r="101" spans="1:27">
      <c r="A101" s="82" t="str">
        <f>'[1]Risk factors'!BU$6</f>
        <v>Stent thrombosis</v>
      </c>
      <c r="B101" s="83" t="str">
        <f>'[1]All Calculations'!DH$2</f>
        <v>37b</v>
      </c>
      <c r="C101" s="84">
        <f>'[1]All Calculations'!DH$195</f>
        <v>0</v>
      </c>
      <c r="D101" s="84">
        <f>'[1]All Calculations'!DH$196</f>
        <v>0</v>
      </c>
      <c r="E101" s="84">
        <f>'[1]All Calculations'!DH$199</f>
        <v>0</v>
      </c>
      <c r="F101" s="85">
        <f t="shared" si="3"/>
        <v>0</v>
      </c>
      <c r="G101" s="70"/>
      <c r="H101" s="86" t="str">
        <f>'[1]Risk factors'!CA$6</f>
        <v>Antiarrhythmic agents</v>
      </c>
      <c r="I101" s="83" t="str">
        <f>'[1]All Calculations'!DN$2</f>
        <v>39d</v>
      </c>
      <c r="J101" s="84">
        <f>'[1]All Calculations'!DN$201</f>
        <v>0</v>
      </c>
      <c r="K101" s="84">
        <f>'[1]All Calculations'!DN$202</f>
        <v>0</v>
      </c>
      <c r="L101" s="84">
        <f>'[1]All Calculations'!DN$205</f>
        <v>0</v>
      </c>
      <c r="M101" s="87">
        <f t="shared" si="4"/>
        <v>0</v>
      </c>
      <c r="N101" s="88">
        <v>-2.4390243902439025E-2</v>
      </c>
      <c r="O101" s="74" t="s">
        <v>35</v>
      </c>
      <c r="P101" s="89"/>
      <c r="Q101" s="90" t="str">
        <f>'[1]Risk factors'!BM$6</f>
        <v>Location or type of surgical center</v>
      </c>
      <c r="R101" s="83" t="str">
        <f>'[1]All Calculations'!CZ$2</f>
        <v>32a</v>
      </c>
      <c r="S101" s="84">
        <f>'[1]All Calculations'!CZ$207</f>
        <v>0</v>
      </c>
      <c r="T101" s="84">
        <f>'[1]All Calculations'!CZ$208</f>
        <v>0</v>
      </c>
      <c r="U101" s="84">
        <f>'[1]All Calculations'!CZ$210</f>
        <v>0</v>
      </c>
      <c r="V101" s="87">
        <f t="shared" si="5"/>
        <v>0</v>
      </c>
      <c r="W101" s="91">
        <v>0</v>
      </c>
      <c r="X101" s="91" t="s">
        <v>35</v>
      </c>
      <c r="Y101" s="98">
        <v>-5.5555555555555552E-2</v>
      </c>
      <c r="Z101" s="81" t="s">
        <v>35</v>
      </c>
      <c r="AA101" s="178"/>
    </row>
    <row r="102" spans="1:27">
      <c r="A102" s="82" t="str">
        <f>'[1]Risk factors'!CG$6</f>
        <v>Preoperative thrombolysis</v>
      </c>
      <c r="B102" s="83" t="str">
        <f>'[1]All Calculations'!DT$2</f>
        <v>42a</v>
      </c>
      <c r="C102" s="84">
        <f>'[1]All Calculations'!DT$195</f>
        <v>0</v>
      </c>
      <c r="D102" s="84">
        <f>'[1]All Calculations'!DT$196</f>
        <v>0</v>
      </c>
      <c r="E102" s="84">
        <f>'[1]All Calculations'!DT$199</f>
        <v>0</v>
      </c>
      <c r="F102" s="85">
        <f t="shared" si="3"/>
        <v>0</v>
      </c>
      <c r="G102" s="70"/>
      <c r="H102" s="86" t="str">
        <f>'[1]Risk factors'!CH$6</f>
        <v>PT or INR</v>
      </c>
      <c r="I102" s="83" t="str">
        <f>'[1]All Calculations'!DU$2</f>
        <v>42b</v>
      </c>
      <c r="J102" s="84">
        <f>'[1]All Calculations'!DU$201</f>
        <v>0</v>
      </c>
      <c r="K102" s="84">
        <f>'[1]All Calculations'!DU$202</f>
        <v>0</v>
      </c>
      <c r="L102" s="84">
        <f>'[1]All Calculations'!DU$205</f>
        <v>0</v>
      </c>
      <c r="M102" s="87">
        <f t="shared" si="4"/>
        <v>0</v>
      </c>
      <c r="N102" s="88">
        <v>0</v>
      </c>
      <c r="O102" s="74" t="s">
        <v>35</v>
      </c>
      <c r="P102" s="89"/>
      <c r="Q102" s="90" t="str">
        <f>'[1]Risk factors'!CA$6</f>
        <v>Antiarrhythmic agents</v>
      </c>
      <c r="R102" s="83" t="str">
        <f>'[1]All Calculations'!DN$2</f>
        <v>39d</v>
      </c>
      <c r="S102" s="84">
        <f>'[1]All Calculations'!DN$207</f>
        <v>0</v>
      </c>
      <c r="T102" s="84">
        <f>'[1]All Calculations'!DN$208</f>
        <v>0</v>
      </c>
      <c r="U102" s="84">
        <f>'[1]All Calculations'!DN$210</f>
        <v>0</v>
      </c>
      <c r="V102" s="87">
        <f t="shared" si="5"/>
        <v>0</v>
      </c>
      <c r="W102" s="91">
        <v>-2.4390243902439025E-2</v>
      </c>
      <c r="X102" s="91" t="s">
        <v>35</v>
      </c>
      <c r="Y102" s="98">
        <v>0</v>
      </c>
      <c r="Z102" s="81" t="s">
        <v>35</v>
      </c>
      <c r="AA102" s="178"/>
    </row>
    <row r="103" spans="1:27">
      <c r="A103" s="82" t="str">
        <f>'[1]Risk factors'!CH$6</f>
        <v>PT or INR</v>
      </c>
      <c r="B103" s="83" t="str">
        <f>'[1]All Calculations'!DU$2</f>
        <v>42b</v>
      </c>
      <c r="C103" s="84">
        <f>'[1]All Calculations'!DU$195</f>
        <v>0</v>
      </c>
      <c r="D103" s="84">
        <f>'[1]All Calculations'!DU$196</f>
        <v>0</v>
      </c>
      <c r="E103" s="84">
        <f>'[1]All Calculations'!DU$199</f>
        <v>0</v>
      </c>
      <c r="F103" s="85">
        <f t="shared" si="3"/>
        <v>0</v>
      </c>
      <c r="G103" s="70"/>
      <c r="H103" s="86" t="str">
        <f>'[1]Risk factors'!CJ$6</f>
        <v>Distaster, catastrophic state</v>
      </c>
      <c r="I103" s="83" t="str">
        <f>'[1]All Calculations'!DW$2</f>
        <v>43a</v>
      </c>
      <c r="J103" s="84">
        <f>'[1]All Calculations'!DW$201</f>
        <v>0</v>
      </c>
      <c r="K103" s="84">
        <f>'[1]All Calculations'!DW$202</f>
        <v>0</v>
      </c>
      <c r="L103" s="84">
        <f>'[1]All Calculations'!DW$205</f>
        <v>0</v>
      </c>
      <c r="M103" s="87">
        <f t="shared" si="4"/>
        <v>0</v>
      </c>
      <c r="N103" s="88">
        <v>-7.3170731707317069E-2</v>
      </c>
      <c r="O103" s="74" t="s">
        <v>35</v>
      </c>
      <c r="P103" s="89"/>
      <c r="Q103" s="90" t="str">
        <f>'[1]Risk factors'!CB$6</f>
        <v>Other ECG abnormalities</v>
      </c>
      <c r="R103" s="83" t="str">
        <f>'[1]All Calculations'!DO$2</f>
        <v>39e</v>
      </c>
      <c r="S103" s="84">
        <f>'[1]All Calculations'!DO$207</f>
        <v>0</v>
      </c>
      <c r="T103" s="84">
        <f>'[1]All Calculations'!DO$208</f>
        <v>0</v>
      </c>
      <c r="U103" s="84">
        <f>'[1]All Calculations'!DO$210</f>
        <v>0</v>
      </c>
      <c r="V103" s="87">
        <f t="shared" si="5"/>
        <v>0</v>
      </c>
      <c r="W103" s="91">
        <v>-2.4390243902439025E-2</v>
      </c>
      <c r="X103" s="91" t="s">
        <v>35</v>
      </c>
      <c r="Y103" s="98">
        <v>-1.8518518518518517E-2</v>
      </c>
      <c r="Z103" s="81" t="s">
        <v>35</v>
      </c>
      <c r="AA103" s="178"/>
    </row>
    <row r="104" spans="1:27">
      <c r="A104" s="82" t="str">
        <f>'[1]Risk factors'!CL$6</f>
        <v>Transfusion</v>
      </c>
      <c r="B104" s="83" t="str">
        <f>'[1]All Calculations'!DY$2</f>
        <v>44a</v>
      </c>
      <c r="C104" s="84">
        <f>'[1]All Calculations'!DY$195</f>
        <v>0</v>
      </c>
      <c r="D104" s="84">
        <f>'[1]All Calculations'!DY$196</f>
        <v>0</v>
      </c>
      <c r="E104" s="84">
        <f>'[1]All Calculations'!DY$199</f>
        <v>0</v>
      </c>
      <c r="F104" s="85">
        <f t="shared" si="3"/>
        <v>0</v>
      </c>
      <c r="G104" s="70"/>
      <c r="H104" s="86" t="str">
        <f>'[1]Risk factors'!CL$6</f>
        <v>Transfusion</v>
      </c>
      <c r="I104" s="83" t="str">
        <f>'[1]All Calculations'!DY$2</f>
        <v>44a</v>
      </c>
      <c r="J104" s="84">
        <f>'[1]All Calculations'!DY$201</f>
        <v>0</v>
      </c>
      <c r="K104" s="84">
        <f>'[1]All Calculations'!DY$202</f>
        <v>0</v>
      </c>
      <c r="L104" s="84">
        <f>'[1]All Calculations'!DY$205</f>
        <v>0</v>
      </c>
      <c r="M104" s="87">
        <f t="shared" si="4"/>
        <v>0</v>
      </c>
      <c r="N104" s="88">
        <v>0</v>
      </c>
      <c r="O104" s="74" t="s">
        <v>35</v>
      </c>
      <c r="P104" s="89"/>
      <c r="Q104" s="90" t="str">
        <f>'[1]Risk factors'!CG$6</f>
        <v>Preoperative thrombolysis</v>
      </c>
      <c r="R104" s="83" t="str">
        <f>'[1]All Calculations'!DT$2</f>
        <v>42a</v>
      </c>
      <c r="S104" s="84">
        <f>'[1]All Calculations'!DT$207</f>
        <v>0</v>
      </c>
      <c r="T104" s="84">
        <f>'[1]All Calculations'!DT$208</f>
        <v>0</v>
      </c>
      <c r="U104" s="84">
        <f>'[1]All Calculations'!DT$210</f>
        <v>0</v>
      </c>
      <c r="V104" s="87">
        <f t="shared" si="5"/>
        <v>0</v>
      </c>
      <c r="W104" s="91">
        <v>0</v>
      </c>
      <c r="X104" s="91" t="s">
        <v>35</v>
      </c>
      <c r="Y104" s="98">
        <v>-3.7037037037037035E-2</v>
      </c>
      <c r="Z104" s="81" t="s">
        <v>35</v>
      </c>
      <c r="AA104" s="178"/>
    </row>
    <row r="105" spans="1:27">
      <c r="A105" s="82" t="str">
        <f>'[1]Risk factors'!CM$6</f>
        <v>Refused blood products</v>
      </c>
      <c r="B105" s="83" t="str">
        <f>'[1]All Calculations'!DZ$2</f>
        <v>44b</v>
      </c>
      <c r="C105" s="84">
        <f>'[1]All Calculations'!DZ$195</f>
        <v>0</v>
      </c>
      <c r="D105" s="84">
        <f>'[1]All Calculations'!DZ$196</f>
        <v>0</v>
      </c>
      <c r="E105" s="84">
        <f>'[1]All Calculations'!DZ$199</f>
        <v>0</v>
      </c>
      <c r="F105" s="85">
        <f t="shared" si="3"/>
        <v>0</v>
      </c>
      <c r="G105" s="70"/>
      <c r="H105" s="86" t="str">
        <f>'[1]Risk factors'!CU$6</f>
        <v>Other preoperative labs</v>
      </c>
      <c r="I105" s="83" t="str">
        <f>'[1]All Calculations'!EH$2</f>
        <v>51a</v>
      </c>
      <c r="J105" s="84">
        <f>'[1]All Calculations'!EH$201</f>
        <v>0</v>
      </c>
      <c r="K105" s="84">
        <f>'[1]All Calculations'!EH$202</f>
        <v>0</v>
      </c>
      <c r="L105" s="84">
        <f>'[1]All Calculations'!EH$205</f>
        <v>0</v>
      </c>
      <c r="M105" s="87">
        <f t="shared" si="4"/>
        <v>0</v>
      </c>
      <c r="N105" s="88">
        <v>0</v>
      </c>
      <c r="O105" s="74" t="s">
        <v>35</v>
      </c>
      <c r="P105" s="89"/>
      <c r="Q105" s="90" t="str">
        <f>'[1]Risk factors'!CM$6</f>
        <v>Refused blood products</v>
      </c>
      <c r="R105" s="83" t="str">
        <f>'[1]All Calculations'!DZ$2</f>
        <v>44b</v>
      </c>
      <c r="S105" s="84">
        <f>'[1]All Calculations'!DZ$207</f>
        <v>0</v>
      </c>
      <c r="T105" s="84">
        <f>'[1]All Calculations'!DZ$208</f>
        <v>0</v>
      </c>
      <c r="U105" s="84">
        <f>'[1]All Calculations'!DZ$210</f>
        <v>0</v>
      </c>
      <c r="V105" s="87">
        <f t="shared" si="5"/>
        <v>0</v>
      </c>
      <c r="W105" s="91">
        <v>0</v>
      </c>
      <c r="X105" s="91" t="s">
        <v>35</v>
      </c>
      <c r="Y105" s="98">
        <v>-5.5555555555555552E-2</v>
      </c>
      <c r="Z105" s="81" t="s">
        <v>35</v>
      </c>
      <c r="AA105" s="178"/>
    </row>
    <row r="106" spans="1:27" ht="17" thickBot="1">
      <c r="A106" s="168" t="str">
        <f>'[1]Risk factors'!CU$6</f>
        <v>Other preoperative labs</v>
      </c>
      <c r="B106" s="124" t="str">
        <f>'[1]All Calculations'!EH$2</f>
        <v>51a</v>
      </c>
      <c r="C106" s="125">
        <f>'[1]All Calculations'!EH$195</f>
        <v>0</v>
      </c>
      <c r="D106" s="125">
        <f>'[1]All Calculations'!EH$196</f>
        <v>0</v>
      </c>
      <c r="E106" s="125">
        <f>'[1]All Calculations'!EH$199</f>
        <v>0</v>
      </c>
      <c r="F106" s="169">
        <f t="shared" si="3"/>
        <v>0</v>
      </c>
      <c r="G106" s="170"/>
      <c r="H106" s="140" t="str">
        <f>'[1]Risk factors'!CV$6</f>
        <v>Serum albumin</v>
      </c>
      <c r="I106" s="124" t="str">
        <f>'[1]All Calculations'!EI$2</f>
        <v>51b</v>
      </c>
      <c r="J106" s="125">
        <f>'[1]All Calculations'!EI$201</f>
        <v>0</v>
      </c>
      <c r="K106" s="125">
        <f>'[1]All Calculations'!EI$202</f>
        <v>0</v>
      </c>
      <c r="L106" s="125">
        <f>'[1]All Calculations'!EI$205</f>
        <v>0</v>
      </c>
      <c r="M106" s="141">
        <f t="shared" si="4"/>
        <v>0</v>
      </c>
      <c r="N106" s="142">
        <v>-7.3170731707317069E-2</v>
      </c>
      <c r="O106" s="144" t="s">
        <v>35</v>
      </c>
      <c r="P106" s="171"/>
      <c r="Q106" s="172" t="str">
        <f>'[1]Risk factors'!CV$6</f>
        <v>Serum albumin</v>
      </c>
      <c r="R106" s="124" t="str">
        <f>'[1]All Calculations'!EI$2</f>
        <v>51b</v>
      </c>
      <c r="S106" s="125">
        <f>'[1]All Calculations'!EI$207</f>
        <v>0</v>
      </c>
      <c r="T106" s="125">
        <f>'[1]All Calculations'!EI$208</f>
        <v>0</v>
      </c>
      <c r="U106" s="125">
        <f>'[1]All Calculations'!EI$210</f>
        <v>0</v>
      </c>
      <c r="V106" s="141">
        <f t="shared" si="5"/>
        <v>0</v>
      </c>
      <c r="W106" s="150">
        <v>-7.3170731707317069E-2</v>
      </c>
      <c r="X106" s="150" t="s">
        <v>35</v>
      </c>
      <c r="Y106" s="173">
        <v>0</v>
      </c>
      <c r="Z106" s="81" t="s">
        <v>35</v>
      </c>
      <c r="AA106" s="178"/>
    </row>
    <row r="107" spans="1:27">
      <c r="A107" s="4" t="s">
        <v>37</v>
      </c>
      <c r="C107" s="4">
        <f>COUNTIFS(C5:C106,"&gt;0",A5:A106,"&lt;&gt;Comb.*")</f>
        <v>60</v>
      </c>
      <c r="H107" s="4" t="s">
        <v>37</v>
      </c>
      <c r="J107" s="4">
        <f>COUNTIFS(J4:J106,"&gt;0",H4:H106,"&lt;&gt;Comb.*")</f>
        <v>75</v>
      </c>
      <c r="Q107" s="4" t="s">
        <v>37</v>
      </c>
      <c r="S107" s="4">
        <f>COUNTIFS(S4:S106,"&gt;0",Q4:Q106,"&lt;&gt;Comb.*")</f>
        <v>64</v>
      </c>
      <c r="Z107" s="74" t="s">
        <v>35</v>
      </c>
      <c r="AA107" s="65"/>
    </row>
    <row r="108" spans="1:27" ht="19" thickBot="1">
      <c r="H108" s="5" t="s">
        <v>38</v>
      </c>
      <c r="Q108" s="5" t="s">
        <v>38</v>
      </c>
      <c r="Z108" s="144" t="s">
        <v>35</v>
      </c>
      <c r="AA108" s="65"/>
    </row>
    <row r="109" spans="1:27" ht="18">
      <c r="Q109" s="65" t="s">
        <v>40</v>
      </c>
    </row>
  </sheetData>
  <mergeCells count="4">
    <mergeCell ref="A3:F3"/>
    <mergeCell ref="H3:O3"/>
    <mergeCell ref="Q3:Y3"/>
    <mergeCell ref="A1:Z2"/>
  </mergeCells>
  <pageMargins left="0.7" right="0.7" top="0.75" bottom="0.75" header="0.3" footer="0.3"/>
  <pageSetup scale="10" fitToHeight="2"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CDDCD-FEA8-7E4B-916A-DF22BF8FD796}">
  <sheetPr>
    <pageSetUpPr fitToPage="1"/>
  </sheetPr>
  <dimension ref="A1:EV109"/>
  <sheetViews>
    <sheetView zoomScaleNormal="100" workbookViewId="0">
      <selection sqref="A1:Z2"/>
    </sheetView>
  </sheetViews>
  <sheetFormatPr baseColWidth="10" defaultRowHeight="16"/>
  <cols>
    <col min="1" max="1" width="29.83203125" style="5" customWidth="1"/>
    <col min="2" max="3" width="0" style="5" hidden="1" customWidth="1"/>
    <col min="4" max="4" width="6.83203125" style="5" customWidth="1"/>
    <col min="5" max="5" width="0" style="5" hidden="1" customWidth="1"/>
    <col min="6" max="6" width="4.83203125" style="5" customWidth="1"/>
    <col min="7" max="7" width="6.83203125" style="5" customWidth="1"/>
    <col min="8" max="8" width="29.83203125" style="5" customWidth="1"/>
    <col min="9" max="10" width="0" style="5" hidden="1" customWidth="1"/>
    <col min="11" max="11" width="6.83203125" style="5" customWidth="1"/>
    <col min="12" max="12" width="0" style="5" hidden="1" customWidth="1"/>
    <col min="13" max="14" width="4.83203125" style="5" customWidth="1"/>
    <col min="15" max="15" width="3.83203125" style="5" hidden="1" customWidth="1"/>
    <col min="16" max="16" width="6.83203125" style="5" customWidth="1"/>
    <col min="17" max="17" width="29.83203125" style="5" customWidth="1"/>
    <col min="18" max="19" width="0" style="5" hidden="1" customWidth="1"/>
    <col min="20" max="20" width="6.83203125" style="5" customWidth="1"/>
    <col min="21" max="21" width="0" style="5" hidden="1" customWidth="1"/>
    <col min="22" max="23" width="4.83203125" style="5" customWidth="1"/>
    <col min="24" max="24" width="3.83203125" style="5" hidden="1" customWidth="1"/>
    <col min="25" max="25" width="4.83203125" style="5" customWidth="1"/>
    <col min="26" max="26" width="3.83203125" style="5" hidden="1" customWidth="1"/>
    <col min="27" max="27" width="10.83203125" style="5"/>
    <col min="28" max="16384" width="10.83203125" style="4"/>
  </cols>
  <sheetData>
    <row r="1" spans="1:28" ht="31" customHeight="1">
      <c r="A1" s="1" t="s">
        <v>4</v>
      </c>
      <c r="B1" s="2"/>
      <c r="C1" s="2"/>
      <c r="D1" s="2"/>
      <c r="E1" s="2"/>
      <c r="F1" s="2"/>
      <c r="G1" s="2"/>
      <c r="H1" s="2"/>
      <c r="I1" s="2"/>
      <c r="J1" s="2"/>
      <c r="K1" s="2"/>
      <c r="L1" s="2"/>
      <c r="M1" s="2"/>
      <c r="N1" s="2"/>
      <c r="O1" s="2"/>
      <c r="P1" s="2"/>
      <c r="Q1" s="2"/>
      <c r="R1" s="2"/>
      <c r="S1" s="2"/>
      <c r="T1" s="2"/>
      <c r="U1" s="2"/>
      <c r="V1" s="2"/>
      <c r="W1" s="2"/>
      <c r="X1" s="2"/>
      <c r="Y1" s="2"/>
      <c r="Z1" s="3"/>
      <c r="AB1" s="5"/>
    </row>
    <row r="2" spans="1:28" ht="31" customHeight="1">
      <c r="A2" s="8"/>
      <c r="B2" s="9"/>
      <c r="C2" s="9"/>
      <c r="D2" s="9"/>
      <c r="E2" s="9"/>
      <c r="F2" s="9"/>
      <c r="G2" s="9"/>
      <c r="H2" s="9"/>
      <c r="I2" s="9"/>
      <c r="J2" s="9"/>
      <c r="K2" s="9"/>
      <c r="L2" s="9"/>
      <c r="M2" s="9"/>
      <c r="N2" s="9"/>
      <c r="O2" s="9"/>
      <c r="P2" s="9"/>
      <c r="Q2" s="9"/>
      <c r="R2" s="9"/>
      <c r="S2" s="9"/>
      <c r="T2" s="9"/>
      <c r="U2" s="9"/>
      <c r="V2" s="9"/>
      <c r="W2" s="9"/>
      <c r="X2" s="9"/>
      <c r="Y2" s="9"/>
      <c r="Z2" s="10"/>
      <c r="AB2" s="5"/>
    </row>
    <row r="3" spans="1:28" s="15" customFormat="1" ht="25" thickBot="1">
      <c r="A3" s="11" t="s">
        <v>10</v>
      </c>
      <c r="B3" s="12"/>
      <c r="C3" s="12"/>
      <c r="D3" s="12"/>
      <c r="E3" s="12"/>
      <c r="F3" s="12"/>
      <c r="G3" s="13"/>
      <c r="H3" s="12" t="s">
        <v>11</v>
      </c>
      <c r="I3" s="12"/>
      <c r="J3" s="12"/>
      <c r="K3" s="12"/>
      <c r="L3" s="12"/>
      <c r="M3" s="12"/>
      <c r="N3" s="12"/>
      <c r="O3" s="12"/>
      <c r="P3" s="13"/>
      <c r="Q3" s="12" t="s">
        <v>12</v>
      </c>
      <c r="R3" s="12"/>
      <c r="S3" s="12"/>
      <c r="T3" s="12"/>
      <c r="U3" s="12"/>
      <c r="V3" s="12"/>
      <c r="W3" s="12"/>
      <c r="X3" s="12"/>
      <c r="Y3" s="12"/>
      <c r="Z3" s="19"/>
      <c r="AA3" s="18"/>
      <c r="AB3" s="18"/>
    </row>
    <row r="4" spans="1:28" s="27" customFormat="1" ht="18">
      <c r="A4" s="21" t="s">
        <v>13</v>
      </c>
      <c r="B4" s="35"/>
      <c r="C4" s="35" t="str">
        <f>'[1]All Calculations'!AU$195</f>
        <v>All</v>
      </c>
      <c r="D4" s="36" t="s">
        <v>29</v>
      </c>
      <c r="E4" s="36" t="str">
        <f>'[1]All Calculations'!AU$199</f>
        <v>≥ 1 Year (not 1)</v>
      </c>
      <c r="F4" s="36" t="s">
        <v>15</v>
      </c>
      <c r="G4" s="37"/>
      <c r="H4" s="35" t="s">
        <v>13</v>
      </c>
      <c r="I4" s="35"/>
      <c r="J4" s="35" t="str">
        <f>'[1]All Calculations'!AU$201</f>
        <v>All</v>
      </c>
      <c r="K4" s="36" t="s">
        <v>30</v>
      </c>
      <c r="L4" s="36" t="str">
        <f>'[1]All Calculations'!AU$205</f>
        <v>≥ 1 Year (not 1)</v>
      </c>
      <c r="M4" s="36" t="s">
        <v>15</v>
      </c>
      <c r="N4" s="39" t="s">
        <v>24</v>
      </c>
      <c r="O4" s="40" t="s">
        <v>27</v>
      </c>
      <c r="P4" s="45"/>
      <c r="Q4" s="35" t="s">
        <v>13</v>
      </c>
      <c r="R4" s="35"/>
      <c r="S4" s="35" t="str">
        <f>'[1]All Calculations'!AU$207</f>
        <v>All</v>
      </c>
      <c r="T4" s="36" t="s">
        <v>31</v>
      </c>
      <c r="U4" s="36" t="str">
        <f>'[1]All Calculations'!AU$205</f>
        <v>≥ 1 Year (not 1)</v>
      </c>
      <c r="V4" s="36" t="s">
        <v>15</v>
      </c>
      <c r="W4" s="43" t="s">
        <v>24</v>
      </c>
      <c r="X4" s="36" t="s">
        <v>27</v>
      </c>
      <c r="Y4" s="46" t="s">
        <v>28</v>
      </c>
      <c r="Z4" s="44" t="s">
        <v>27</v>
      </c>
      <c r="AA4" s="34"/>
      <c r="AB4" s="33"/>
    </row>
    <row r="5" spans="1:28">
      <c r="A5" s="82" t="str">
        <f>'[1]Risk factors'!I$6</f>
        <v>Age</v>
      </c>
      <c r="B5" s="83" t="str">
        <f>'[1]All Calculations'!AV$2</f>
        <v>01</v>
      </c>
      <c r="C5" s="84">
        <f>'[1]All Calculations'!AV$195</f>
        <v>37</v>
      </c>
      <c r="D5" s="84">
        <f>'[1]All Calculations'!AV$196</f>
        <v>36</v>
      </c>
      <c r="E5" s="84">
        <f>'[1]All Calculations'!AV$199</f>
        <v>1</v>
      </c>
      <c r="F5" s="85">
        <f>D5/39</f>
        <v>0.92307692307692313</v>
      </c>
      <c r="G5" s="70"/>
      <c r="H5" s="86" t="str">
        <f>'[1]Risk factors'!I$6</f>
        <v>Age</v>
      </c>
      <c r="I5" s="83" t="str">
        <f>'[1]All Calculations'!AV$2</f>
        <v>01</v>
      </c>
      <c r="J5" s="84">
        <f>'[1]All Calculations'!AV$201</f>
        <v>44</v>
      </c>
      <c r="K5" s="84">
        <f>'[1]All Calculations'!AV$202</f>
        <v>36</v>
      </c>
      <c r="L5" s="84">
        <f>'[1]All Calculations'!AV$205</f>
        <v>8</v>
      </c>
      <c r="M5" s="87">
        <f t="shared" ref="M5:M68" si="0">K5/45</f>
        <v>0.8</v>
      </c>
      <c r="N5" s="88">
        <v>-0.12307692307692308</v>
      </c>
      <c r="O5" s="74" t="s">
        <v>35</v>
      </c>
      <c r="P5" s="89"/>
      <c r="Q5" s="90" t="str">
        <f>'[1]Risk factors'!I$6</f>
        <v>Age</v>
      </c>
      <c r="R5" s="83" t="str">
        <f>'[1]All Calculations'!AV$2</f>
        <v>01</v>
      </c>
      <c r="S5" s="84">
        <f>'[1]All Calculations'!AV$207</f>
        <v>53</v>
      </c>
      <c r="T5" s="84">
        <f>'[1]All Calculations'!AV$208</f>
        <v>43</v>
      </c>
      <c r="U5" s="84">
        <f>'[1]All Calculations'!AV$210</f>
        <v>5</v>
      </c>
      <c r="V5" s="91">
        <f t="shared" ref="V5:V68" si="1">T5/49</f>
        <v>0.87755102040816324</v>
      </c>
      <c r="W5" s="91">
        <v>-4.5525902668759888E-2</v>
      </c>
      <c r="X5" s="91" t="s">
        <v>35</v>
      </c>
      <c r="Y5" s="92">
        <v>7.7551020408163196E-2</v>
      </c>
      <c r="Z5" s="81" t="s">
        <v>35</v>
      </c>
      <c r="AA5" s="65"/>
      <c r="AB5" s="5"/>
    </row>
    <row r="6" spans="1:28">
      <c r="A6" s="82" t="str">
        <f>'[1]Risk factors'!U$6</f>
        <v>Repeat operation</v>
      </c>
      <c r="B6" s="83">
        <f>'[1]All Calculations'!BH$2</f>
        <v>11</v>
      </c>
      <c r="C6" s="84">
        <f>'[1]All Calculations'!BH$195</f>
        <v>24</v>
      </c>
      <c r="D6" s="84">
        <f>'[1]All Calculations'!BH$196</f>
        <v>24</v>
      </c>
      <c r="E6" s="84">
        <f>'[1]All Calculations'!BH$199</f>
        <v>0</v>
      </c>
      <c r="F6" s="85">
        <f t="shared" ref="F6:F69" si="2">C6/41</f>
        <v>0.58536585365853655</v>
      </c>
      <c r="G6" s="70"/>
      <c r="H6" s="86" t="str">
        <f>'[1]Risk factors'!O$6</f>
        <v>Left ventricular function</v>
      </c>
      <c r="I6" s="83" t="str">
        <f>'[1]All Calculations'!BB$2</f>
        <v>06</v>
      </c>
      <c r="J6" s="84">
        <f>'[1]All Calculations'!BB$201</f>
        <v>40</v>
      </c>
      <c r="K6" s="84">
        <f>'[1]All Calculations'!BB$202</f>
        <v>32</v>
      </c>
      <c r="L6" s="84">
        <f>'[1]All Calculations'!BB$205</f>
        <v>8</v>
      </c>
      <c r="M6" s="87">
        <f t="shared" si="0"/>
        <v>0.71111111111111114</v>
      </c>
      <c r="N6" s="88">
        <v>0.15013550135501352</v>
      </c>
      <c r="O6" s="74" t="s">
        <v>35</v>
      </c>
      <c r="P6" s="89"/>
      <c r="Q6" s="90" t="str">
        <f>'[1]Risk factors'!O$6</f>
        <v>Left ventricular function</v>
      </c>
      <c r="R6" s="83" t="str">
        <f>'[1]All Calculations'!BB$2</f>
        <v>06</v>
      </c>
      <c r="S6" s="84">
        <f>'[1]All Calculations'!BB$207</f>
        <v>41</v>
      </c>
      <c r="T6" s="84">
        <f>'[1]All Calculations'!BB$208</f>
        <v>31</v>
      </c>
      <c r="U6" s="84">
        <f>'[1]All Calculations'!BB$210</f>
        <v>5</v>
      </c>
      <c r="V6" s="91">
        <f t="shared" si="1"/>
        <v>0.63265306122448983</v>
      </c>
      <c r="W6" s="91">
        <v>7.1677451468392217E-2</v>
      </c>
      <c r="X6" s="91" t="s">
        <v>35</v>
      </c>
      <c r="Y6" s="92">
        <v>-7.8458049886621306E-2</v>
      </c>
      <c r="Z6" s="81" t="s">
        <v>35</v>
      </c>
      <c r="AA6" s="65"/>
      <c r="AB6" s="5"/>
    </row>
    <row r="7" spans="1:28">
      <c r="A7" s="103" t="str">
        <f>'[1]Risk factors'!AM$6</f>
        <v>Comb. heart failure variables</v>
      </c>
      <c r="B7" s="104" t="str">
        <f>'[1]All Calculations'!BZ$2</f>
        <v>17x</v>
      </c>
      <c r="C7" s="105">
        <f>'[1]All Calculations'!BZ$195</f>
        <v>24</v>
      </c>
      <c r="D7" s="105">
        <f>'[1]All Calculations'!BZ$196</f>
        <v>23</v>
      </c>
      <c r="E7" s="105">
        <f>'[1]All Calculations'!BZ$199</f>
        <v>1</v>
      </c>
      <c r="F7" s="106">
        <f t="shared" si="2"/>
        <v>0.58536585365853655</v>
      </c>
      <c r="G7" s="70"/>
      <c r="H7" s="86" t="str">
        <f>'[1]Risk factors'!J$6</f>
        <v>Gender</v>
      </c>
      <c r="I7" s="83" t="str">
        <f>'[1]All Calculations'!AW$2</f>
        <v>02</v>
      </c>
      <c r="J7" s="84">
        <f>'[1]All Calculations'!AW$201</f>
        <v>31</v>
      </c>
      <c r="K7" s="84">
        <f>'[1]All Calculations'!AW$202</f>
        <v>30</v>
      </c>
      <c r="L7" s="84">
        <f>'[1]All Calculations'!AW$205</f>
        <v>1</v>
      </c>
      <c r="M7" s="87">
        <f t="shared" si="0"/>
        <v>0.66666666666666663</v>
      </c>
      <c r="N7" s="88">
        <v>0.20325203252032514</v>
      </c>
      <c r="O7" s="74" t="s">
        <v>36</v>
      </c>
      <c r="P7" s="89"/>
      <c r="Q7" s="90" t="str">
        <f>'[1]Risk factors'!Q$6</f>
        <v>Urgency</v>
      </c>
      <c r="R7" s="83" t="str">
        <f>'[1]All Calculations'!BD$2</f>
        <v>07</v>
      </c>
      <c r="S7" s="84">
        <f>'[1]All Calculations'!BD$207</f>
        <v>34</v>
      </c>
      <c r="T7" s="84">
        <f>'[1]All Calculations'!BD$208</f>
        <v>29</v>
      </c>
      <c r="U7" s="84">
        <f>'[1]All Calculations'!BD$210</f>
        <v>2</v>
      </c>
      <c r="V7" s="91">
        <f t="shared" si="1"/>
        <v>0.59183673469387754</v>
      </c>
      <c r="W7" s="91">
        <v>0.10403185664509706</v>
      </c>
      <c r="X7" s="91" t="s">
        <v>35</v>
      </c>
      <c r="Y7" s="92">
        <v>-5.2607709750566944E-2</v>
      </c>
      <c r="Z7" s="81" t="s">
        <v>35</v>
      </c>
      <c r="AA7" s="65"/>
      <c r="AB7" s="5"/>
    </row>
    <row r="8" spans="1:28">
      <c r="A8" s="82" t="str">
        <f>'[1]Risk factors'!O$6</f>
        <v>Left ventricular function</v>
      </c>
      <c r="B8" s="83" t="str">
        <f>'[1]All Calculations'!BB$2</f>
        <v>06</v>
      </c>
      <c r="C8" s="84">
        <f>'[1]All Calculations'!BB$195</f>
        <v>23</v>
      </c>
      <c r="D8" s="84">
        <f>'[1]All Calculations'!BB$196</f>
        <v>22</v>
      </c>
      <c r="E8" s="84">
        <f>'[1]All Calculations'!BB$199</f>
        <v>1</v>
      </c>
      <c r="F8" s="85">
        <f t="shared" si="2"/>
        <v>0.56097560975609762</v>
      </c>
      <c r="G8" s="70"/>
      <c r="H8" s="86" t="str">
        <f>'[1]Risk factors'!N$6</f>
        <v>Renal failure</v>
      </c>
      <c r="I8" s="83" t="str">
        <f>'[1]All Calculations'!BA$2</f>
        <v>05</v>
      </c>
      <c r="J8" s="84">
        <f>'[1]All Calculations'!BA$201</f>
        <v>36</v>
      </c>
      <c r="K8" s="84">
        <f>'[1]All Calculations'!BA$202</f>
        <v>30</v>
      </c>
      <c r="L8" s="84">
        <f>'[1]All Calculations'!BA$205</f>
        <v>6</v>
      </c>
      <c r="M8" s="87">
        <f t="shared" si="0"/>
        <v>0.66666666666666663</v>
      </c>
      <c r="N8" s="88">
        <v>0.25203252032520324</v>
      </c>
      <c r="O8" s="74" t="s">
        <v>36</v>
      </c>
      <c r="P8" s="89"/>
      <c r="Q8" s="90" t="str">
        <f>'[1]Risk factors'!J$6</f>
        <v>Gender</v>
      </c>
      <c r="R8" s="83" t="str">
        <f>'[1]All Calculations'!AW$2</f>
        <v>02</v>
      </c>
      <c r="S8" s="84">
        <f>'[1]All Calculations'!AW$207</f>
        <v>33</v>
      </c>
      <c r="T8" s="84">
        <f>'[1]All Calculations'!AW$208</f>
        <v>27</v>
      </c>
      <c r="U8" s="84">
        <f>'[1]All Calculations'!AW$210</f>
        <v>3</v>
      </c>
      <c r="V8" s="91">
        <f t="shared" si="1"/>
        <v>0.55102040816326525</v>
      </c>
      <c r="W8" s="91">
        <v>8.7605774016923765E-2</v>
      </c>
      <c r="X8" s="91" t="s">
        <v>35</v>
      </c>
      <c r="Y8" s="92">
        <v>-0.11564625850340138</v>
      </c>
      <c r="Z8" s="81" t="s">
        <v>35</v>
      </c>
      <c r="AA8" s="65"/>
      <c r="AB8" s="5"/>
    </row>
    <row r="9" spans="1:28">
      <c r="A9" s="82" t="str">
        <f>'[1]Risk factors'!AE$6</f>
        <v>History of MI</v>
      </c>
      <c r="B9" s="83">
        <f>'[1]All Calculations'!BR$2</f>
        <v>16</v>
      </c>
      <c r="C9" s="84">
        <f>'[1]All Calculations'!BR$195</f>
        <v>22</v>
      </c>
      <c r="D9" s="84">
        <f>'[1]All Calculations'!BR$196</f>
        <v>22</v>
      </c>
      <c r="E9" s="84">
        <f>'[1]All Calculations'!BR$199</f>
        <v>0</v>
      </c>
      <c r="F9" s="85">
        <f t="shared" si="2"/>
        <v>0.53658536585365857</v>
      </c>
      <c r="G9" s="70"/>
      <c r="H9" s="86" t="str">
        <f>'[1]Risk factors'!Q$6</f>
        <v>Urgency</v>
      </c>
      <c r="I9" s="83" t="str">
        <f>'[1]All Calculations'!BD$2</f>
        <v>07</v>
      </c>
      <c r="J9" s="84">
        <f>'[1]All Calculations'!BD$201</f>
        <v>30</v>
      </c>
      <c r="K9" s="84">
        <f>'[1]All Calculations'!BD$202</f>
        <v>29</v>
      </c>
      <c r="L9" s="84">
        <f>'[1]All Calculations'!BD$205</f>
        <v>1</v>
      </c>
      <c r="M9" s="87">
        <f t="shared" si="0"/>
        <v>0.64444444444444449</v>
      </c>
      <c r="N9" s="88">
        <v>0.15663956639566401</v>
      </c>
      <c r="O9" s="74" t="s">
        <v>35</v>
      </c>
      <c r="P9" s="89"/>
      <c r="Q9" s="90" t="str">
        <f>'[1]Risk factors'!N$6</f>
        <v>Renal failure</v>
      </c>
      <c r="R9" s="83" t="str">
        <f>'[1]All Calculations'!BA$2</f>
        <v>05</v>
      </c>
      <c r="S9" s="84">
        <f>'[1]All Calculations'!BA$207</f>
        <v>35</v>
      </c>
      <c r="T9" s="84">
        <f>'[1]All Calculations'!BA$208</f>
        <v>27</v>
      </c>
      <c r="U9" s="84">
        <f>'[1]All Calculations'!BA$210</f>
        <v>3</v>
      </c>
      <c r="V9" s="91">
        <f t="shared" si="1"/>
        <v>0.55102040816326525</v>
      </c>
      <c r="W9" s="91">
        <v>0.13638626182180186</v>
      </c>
      <c r="X9" s="91" t="s">
        <v>35</v>
      </c>
      <c r="Y9" s="92">
        <v>-0.11564625850340138</v>
      </c>
      <c r="Z9" s="81" t="s">
        <v>35</v>
      </c>
      <c r="AA9" s="65"/>
      <c r="AB9" s="5"/>
    </row>
    <row r="10" spans="1:28">
      <c r="A10" s="103" t="str">
        <f>'[1]Risk factors'!AH$6</f>
        <v>Comb. any MI variable</v>
      </c>
      <c r="B10" s="104" t="str">
        <f>'[1]All Calculations'!BU$2</f>
        <v>16x</v>
      </c>
      <c r="C10" s="105">
        <f>'[1]All Calculations'!BU$195</f>
        <v>22</v>
      </c>
      <c r="D10" s="105">
        <f>'[1]All Calculations'!BU$196</f>
        <v>22</v>
      </c>
      <c r="E10" s="105">
        <f>'[1]All Calculations'!BU$199</f>
        <v>0</v>
      </c>
      <c r="F10" s="106">
        <f t="shared" si="2"/>
        <v>0.53658536585365857</v>
      </c>
      <c r="G10" s="70"/>
      <c r="H10" s="107" t="str">
        <f>'[1]Risk factors'!AH$6</f>
        <v>Comb. any MI variable</v>
      </c>
      <c r="I10" s="104" t="str">
        <f>'[1]All Calculations'!BU$2</f>
        <v>16x</v>
      </c>
      <c r="J10" s="105">
        <f>'[1]All Calculations'!BU$201</f>
        <v>25</v>
      </c>
      <c r="K10" s="105">
        <f>'[1]All Calculations'!BU$202</f>
        <v>25</v>
      </c>
      <c r="L10" s="105">
        <f>'[1]All Calculations'!BU$205</f>
        <v>0</v>
      </c>
      <c r="M10" s="108">
        <f t="shared" si="0"/>
        <v>0.55555555555555558</v>
      </c>
      <c r="N10" s="109">
        <v>1.8970189701897011E-2</v>
      </c>
      <c r="O10" s="74" t="s">
        <v>35</v>
      </c>
      <c r="P10" s="89"/>
      <c r="Q10" s="118" t="str">
        <f>'[1]Risk factors'!BB$6</f>
        <v>Comb. critical state</v>
      </c>
      <c r="R10" s="104" t="str">
        <f>'[1]All Calculations'!CO$2</f>
        <v>23x</v>
      </c>
      <c r="S10" s="105">
        <f>'[1]All Calculations'!CO$207</f>
        <v>30</v>
      </c>
      <c r="T10" s="105">
        <f>'[1]All Calculations'!CO$208</f>
        <v>26</v>
      </c>
      <c r="U10" s="105">
        <f>'[1]All Calculations'!CO$210</f>
        <v>1</v>
      </c>
      <c r="V10" s="119">
        <f t="shared" si="1"/>
        <v>0.53061224489795922</v>
      </c>
      <c r="W10" s="119">
        <v>0.23792931806869094</v>
      </c>
      <c r="X10" s="91" t="s">
        <v>36</v>
      </c>
      <c r="Y10" s="121">
        <v>8.6167800453514798E-2</v>
      </c>
      <c r="Z10" s="81" t="s">
        <v>35</v>
      </c>
      <c r="AA10" s="65"/>
      <c r="AB10" s="5"/>
    </row>
    <row r="11" spans="1:28">
      <c r="A11" s="82" t="str">
        <f>'[1]Risk factors'!Q$6</f>
        <v>Urgency</v>
      </c>
      <c r="B11" s="83" t="str">
        <f>'[1]All Calculations'!BD$2</f>
        <v>07</v>
      </c>
      <c r="C11" s="84">
        <f>'[1]All Calculations'!BD$195</f>
        <v>20</v>
      </c>
      <c r="D11" s="84">
        <f>'[1]All Calculations'!BD$196</f>
        <v>20</v>
      </c>
      <c r="E11" s="84">
        <f>'[1]All Calculations'!BD$199</f>
        <v>0</v>
      </c>
      <c r="F11" s="122">
        <f t="shared" si="2"/>
        <v>0.48780487804878048</v>
      </c>
      <c r="G11" s="70"/>
      <c r="H11" s="86" t="str">
        <f>'[1]Risk factors'!U$6</f>
        <v>Repeat operation</v>
      </c>
      <c r="I11" s="83">
        <f>'[1]All Calculations'!BH$2</f>
        <v>11</v>
      </c>
      <c r="J11" s="84">
        <f>'[1]All Calculations'!BH$201</f>
        <v>25</v>
      </c>
      <c r="K11" s="84">
        <f>'[1]All Calculations'!BH$202</f>
        <v>24</v>
      </c>
      <c r="L11" s="84">
        <f>'[1]All Calculations'!BH$205</f>
        <v>1</v>
      </c>
      <c r="M11" s="87">
        <f t="shared" si="0"/>
        <v>0.53333333333333333</v>
      </c>
      <c r="N11" s="88">
        <v>-5.2032520325203224E-2</v>
      </c>
      <c r="O11" s="74" t="s">
        <v>35</v>
      </c>
      <c r="P11" s="89"/>
      <c r="Q11" s="118" t="str">
        <f>'[1]Risk factors'!Z$6</f>
        <v>Comb. arterial disease</v>
      </c>
      <c r="R11" s="104" t="str">
        <f>'[1]All Calculations'!BM$2</f>
        <v>13x</v>
      </c>
      <c r="S11" s="105">
        <f>'[1]All Calculations'!BM$207</f>
        <v>32</v>
      </c>
      <c r="T11" s="105">
        <f>'[1]All Calculations'!BM$208</f>
        <v>24</v>
      </c>
      <c r="U11" s="105">
        <f>'[1]All Calculations'!BM$210</f>
        <v>3</v>
      </c>
      <c r="V11" s="119">
        <f t="shared" si="1"/>
        <v>0.48979591836734693</v>
      </c>
      <c r="W11" s="119">
        <v>9.9552015928322524E-2</v>
      </c>
      <c r="X11" s="91" t="s">
        <v>35</v>
      </c>
      <c r="Y11" s="121">
        <v>9.0702947845805459E-4</v>
      </c>
      <c r="Z11" s="81" t="s">
        <v>35</v>
      </c>
      <c r="AA11" s="65"/>
      <c r="AB11" s="5"/>
    </row>
    <row r="12" spans="1:28">
      <c r="A12" s="103" t="str">
        <f>'[1]Risk factors'!AN$6</f>
        <v>Comb. CHF or NYHA</v>
      </c>
      <c r="B12" s="104" t="str">
        <f>'[1]All Calculations'!CA$2</f>
        <v>17y</v>
      </c>
      <c r="C12" s="105">
        <f>'[1]All Calculations'!CA$195</f>
        <v>21</v>
      </c>
      <c r="D12" s="105">
        <f>'[1]All Calculations'!CA$196</f>
        <v>20</v>
      </c>
      <c r="E12" s="105">
        <f>'[1]All Calculations'!CA$199</f>
        <v>1</v>
      </c>
      <c r="F12" s="106">
        <f t="shared" si="2"/>
        <v>0.51219512195121952</v>
      </c>
      <c r="G12" s="70"/>
      <c r="H12" s="86" t="str">
        <f>'[1]Risk factors'!AE$6</f>
        <v>History of MI</v>
      </c>
      <c r="I12" s="83">
        <f>'[1]All Calculations'!BR$2</f>
        <v>16</v>
      </c>
      <c r="J12" s="84">
        <f>'[1]All Calculations'!BR$201</f>
        <v>24</v>
      </c>
      <c r="K12" s="84">
        <f>'[1]All Calculations'!BR$202</f>
        <v>24</v>
      </c>
      <c r="L12" s="84">
        <f>'[1]All Calculations'!BR$205</f>
        <v>0</v>
      </c>
      <c r="M12" s="87">
        <f t="shared" si="0"/>
        <v>0.53333333333333333</v>
      </c>
      <c r="N12" s="88">
        <v>-3.2520325203252431E-3</v>
      </c>
      <c r="O12" s="74" t="s">
        <v>35</v>
      </c>
      <c r="P12" s="89"/>
      <c r="Q12" s="118" t="str">
        <f>'[1]Risk factors'!AM$6</f>
        <v>Comb. heart failure variables</v>
      </c>
      <c r="R12" s="104" t="str">
        <f>'[1]All Calculations'!BZ$2</f>
        <v>17x</v>
      </c>
      <c r="S12" s="105">
        <f>'[1]All Calculations'!BZ$207</f>
        <v>30</v>
      </c>
      <c r="T12" s="105">
        <f>'[1]All Calculations'!BZ$208</f>
        <v>23</v>
      </c>
      <c r="U12" s="105">
        <f>'[1]All Calculations'!BZ$210</f>
        <v>3</v>
      </c>
      <c r="V12" s="119">
        <f t="shared" si="1"/>
        <v>0.46938775510204084</v>
      </c>
      <c r="W12" s="119">
        <v>-0.11597809855649571</v>
      </c>
      <c r="X12" s="91" t="s">
        <v>35</v>
      </c>
      <c r="Y12" s="121">
        <v>-4.1723356009070234E-2</v>
      </c>
      <c r="Z12" s="81" t="s">
        <v>35</v>
      </c>
      <c r="AA12" s="65"/>
      <c r="AB12" s="5"/>
    </row>
    <row r="13" spans="1:28">
      <c r="A13" s="82" t="str">
        <f>'[1]Risk factors'!J$6</f>
        <v>Gender</v>
      </c>
      <c r="B13" s="83" t="str">
        <f>'[1]All Calculations'!AW$2</f>
        <v>02</v>
      </c>
      <c r="C13" s="84">
        <f>'[1]All Calculations'!AW$195</f>
        <v>19</v>
      </c>
      <c r="D13" s="84">
        <f>'[1]All Calculations'!AW$196</f>
        <v>19</v>
      </c>
      <c r="E13" s="84">
        <f>'[1]All Calculations'!AW$199</f>
        <v>0</v>
      </c>
      <c r="F13" s="122">
        <f t="shared" si="2"/>
        <v>0.46341463414634149</v>
      </c>
      <c r="G13" s="70"/>
      <c r="H13" s="107" t="str">
        <f>'[1]Risk factors'!AM$6</f>
        <v>Comb. heart failure variables</v>
      </c>
      <c r="I13" s="104" t="str">
        <f>'[1]All Calculations'!BZ$2</f>
        <v>17x</v>
      </c>
      <c r="J13" s="105">
        <f>'[1]All Calculations'!BZ$201</f>
        <v>30</v>
      </c>
      <c r="K13" s="105">
        <f>'[1]All Calculations'!BZ$202</f>
        <v>23</v>
      </c>
      <c r="L13" s="105">
        <f>'[1]All Calculations'!BZ$205</f>
        <v>7</v>
      </c>
      <c r="M13" s="108">
        <f t="shared" si="0"/>
        <v>0.51111111111111107</v>
      </c>
      <c r="N13" s="109">
        <v>-7.4254742547425479E-2</v>
      </c>
      <c r="O13" s="74" t="s">
        <v>35</v>
      </c>
      <c r="P13" s="89"/>
      <c r="Q13" s="118" t="str">
        <f>'[1]Risk factors'!AN$6</f>
        <v>Comb. CHF or NYHA</v>
      </c>
      <c r="R13" s="104" t="str">
        <f>'[1]All Calculations'!CA$2</f>
        <v>17y</v>
      </c>
      <c r="S13" s="105">
        <f>'[1]All Calculations'!CA$207</f>
        <v>28</v>
      </c>
      <c r="T13" s="105">
        <f>'[1]All Calculations'!CA$208</f>
        <v>21</v>
      </c>
      <c r="U13" s="105">
        <f>'[1]All Calculations'!CA$210</f>
        <v>3</v>
      </c>
      <c r="V13" s="119">
        <f t="shared" si="1"/>
        <v>0.42857142857142855</v>
      </c>
      <c r="W13" s="119">
        <v>-8.3623693379790975E-2</v>
      </c>
      <c r="X13" s="91" t="s">
        <v>35</v>
      </c>
      <c r="Y13" s="121">
        <v>6.3492063492063266E-3</v>
      </c>
      <c r="Z13" s="81" t="s">
        <v>35</v>
      </c>
      <c r="AA13" s="65"/>
      <c r="AB13" s="5"/>
    </row>
    <row r="14" spans="1:28">
      <c r="A14" s="82" t="str">
        <f>'[1]Risk factors'!N$6</f>
        <v>Renal failure</v>
      </c>
      <c r="B14" s="83" t="str">
        <f>'[1]All Calculations'!BA$2</f>
        <v>05</v>
      </c>
      <c r="C14" s="84">
        <f>'[1]All Calculations'!BA$195</f>
        <v>17</v>
      </c>
      <c r="D14" s="84">
        <f>'[1]All Calculations'!BA$196</f>
        <v>16</v>
      </c>
      <c r="E14" s="84">
        <f>'[1]All Calculations'!BA$199</f>
        <v>1</v>
      </c>
      <c r="F14" s="122">
        <f t="shared" si="2"/>
        <v>0.41463414634146339</v>
      </c>
      <c r="G14" s="70"/>
      <c r="H14" s="107" t="str">
        <f>'[1]Risk factors'!Z$6</f>
        <v>Comb. arterial disease</v>
      </c>
      <c r="I14" s="104" t="str">
        <f>'[1]All Calculations'!BM$2</f>
        <v>13x</v>
      </c>
      <c r="J14" s="105">
        <f>'[1]All Calculations'!BM$201</f>
        <v>28</v>
      </c>
      <c r="K14" s="105">
        <f>'[1]All Calculations'!BM$202</f>
        <v>22</v>
      </c>
      <c r="L14" s="105">
        <f>'[1]All Calculations'!BM$205</f>
        <v>6</v>
      </c>
      <c r="M14" s="108">
        <f t="shared" si="0"/>
        <v>0.48888888888888887</v>
      </c>
      <c r="N14" s="109">
        <v>9.8644986449864469E-2</v>
      </c>
      <c r="O14" s="74" t="s">
        <v>35</v>
      </c>
      <c r="P14" s="89"/>
      <c r="Q14" s="90" t="str">
        <f>'[1]Risk factors'!U$6</f>
        <v>Repeat operation</v>
      </c>
      <c r="R14" s="83">
        <f>'[1]All Calculations'!BH$2</f>
        <v>11</v>
      </c>
      <c r="S14" s="84">
        <f>'[1]All Calculations'!BH$207</f>
        <v>24</v>
      </c>
      <c r="T14" s="84">
        <f>'[1]All Calculations'!BH$208</f>
        <v>20</v>
      </c>
      <c r="U14" s="84">
        <f>'[1]All Calculations'!BH$210</f>
        <v>1</v>
      </c>
      <c r="V14" s="91">
        <f t="shared" si="1"/>
        <v>0.40816326530612246</v>
      </c>
      <c r="W14" s="91">
        <v>-0.17720258835241409</v>
      </c>
      <c r="X14" s="91" t="s">
        <v>35</v>
      </c>
      <c r="Y14" s="92">
        <v>-0.12517006802721087</v>
      </c>
      <c r="Z14" s="81" t="s">
        <v>35</v>
      </c>
      <c r="AA14" s="65"/>
      <c r="AB14" s="5"/>
    </row>
    <row r="15" spans="1:28">
      <c r="A15" s="82" t="str">
        <f>'[1]Risk factors'!R$6</f>
        <v>Lung disease</v>
      </c>
      <c r="B15" s="83" t="str">
        <f>'[1]All Calculations'!BE$2</f>
        <v>08</v>
      </c>
      <c r="C15" s="84">
        <f>'[1]All Calculations'!BE$195</f>
        <v>15</v>
      </c>
      <c r="D15" s="84">
        <f>'[1]All Calculations'!BE$196</f>
        <v>15</v>
      </c>
      <c r="E15" s="84">
        <f>'[1]All Calculations'!BE$199</f>
        <v>0</v>
      </c>
      <c r="F15" s="122">
        <f t="shared" si="2"/>
        <v>0.36585365853658536</v>
      </c>
      <c r="G15" s="70"/>
      <c r="H15" s="107" t="str">
        <f>'[1]Risk factors'!BB$6</f>
        <v>Comb. critical state</v>
      </c>
      <c r="I15" s="104" t="str">
        <f>'[1]All Calculations'!CO$2</f>
        <v>23x</v>
      </c>
      <c r="J15" s="105">
        <f>'[1]All Calculations'!CO$201</f>
        <v>20</v>
      </c>
      <c r="K15" s="105">
        <f>'[1]All Calculations'!CO$202</f>
        <v>20</v>
      </c>
      <c r="L15" s="105">
        <f>'[1]All Calculations'!CO$205</f>
        <v>0</v>
      </c>
      <c r="M15" s="108">
        <f t="shared" si="0"/>
        <v>0.44444444444444442</v>
      </c>
      <c r="N15" s="109">
        <v>0.15176151761517614</v>
      </c>
      <c r="O15" s="74" t="s">
        <v>35</v>
      </c>
      <c r="P15" s="89"/>
      <c r="Q15" s="90" t="str">
        <f>'[1]Risk factors'!W$6</f>
        <v xml:space="preserve">Peripheral arterial disease </v>
      </c>
      <c r="R15" s="83">
        <f>'[1]All Calculations'!BJ$2</f>
        <v>13</v>
      </c>
      <c r="S15" s="84">
        <f>'[1]All Calculations'!BJ$207</f>
        <v>25</v>
      </c>
      <c r="T15" s="84">
        <f>'[1]All Calculations'!BJ$208</f>
        <v>18</v>
      </c>
      <c r="U15" s="84">
        <f>'[1]All Calculations'!BJ$210</f>
        <v>3</v>
      </c>
      <c r="V15" s="91">
        <f t="shared" si="1"/>
        <v>0.36734693877551022</v>
      </c>
      <c r="W15" s="91">
        <v>-2.289696366351418E-2</v>
      </c>
      <c r="X15" s="91" t="s">
        <v>35</v>
      </c>
      <c r="Y15" s="92">
        <v>1.1791383219954654E-2</v>
      </c>
      <c r="Z15" s="81" t="s">
        <v>35</v>
      </c>
      <c r="AA15" s="65"/>
      <c r="AB15" s="5"/>
    </row>
    <row r="16" spans="1:28">
      <c r="A16" s="82" t="str">
        <f>'[1]Risk factors'!W$6</f>
        <v xml:space="preserve">Peripheral arterial disease </v>
      </c>
      <c r="B16" s="83">
        <f>'[1]All Calculations'!BJ$2</f>
        <v>13</v>
      </c>
      <c r="C16" s="84">
        <f>'[1]All Calculations'!BJ$195</f>
        <v>16</v>
      </c>
      <c r="D16" s="84">
        <f>'[1]All Calculations'!BJ$196</f>
        <v>15</v>
      </c>
      <c r="E16" s="84">
        <f>'[1]All Calculations'!BJ$199</f>
        <v>1</v>
      </c>
      <c r="F16" s="122">
        <f t="shared" si="2"/>
        <v>0.3902439024390244</v>
      </c>
      <c r="G16" s="70"/>
      <c r="H16" s="107" t="str">
        <f>'[1]Risk factors'!AN$6</f>
        <v>Comb. CHF or NYHA</v>
      </c>
      <c r="I16" s="104" t="str">
        <f>'[1]All Calculations'!CA$2</f>
        <v>17y</v>
      </c>
      <c r="J16" s="105">
        <f>'[1]All Calculations'!CA$201</f>
        <v>25</v>
      </c>
      <c r="K16" s="105">
        <f>'[1]All Calculations'!CA$202</f>
        <v>19</v>
      </c>
      <c r="L16" s="105">
        <f>'[1]All Calculations'!CA$205</f>
        <v>6</v>
      </c>
      <c r="M16" s="108">
        <f t="shared" si="0"/>
        <v>0.42222222222222222</v>
      </c>
      <c r="N16" s="109">
        <v>-8.9972899728997302E-2</v>
      </c>
      <c r="O16" s="74" t="s">
        <v>35</v>
      </c>
      <c r="P16" s="89"/>
      <c r="Q16" s="90" t="str">
        <f>'[1]Risk factors'!M$6</f>
        <v>Diabetes</v>
      </c>
      <c r="R16" s="83" t="str">
        <f>'[1]All Calculations'!AZ$2</f>
        <v>04</v>
      </c>
      <c r="S16" s="84">
        <f>'[1]All Calculations'!AZ$207</f>
        <v>21</v>
      </c>
      <c r="T16" s="84">
        <f>'[1]All Calculations'!AZ$208</f>
        <v>14</v>
      </c>
      <c r="U16" s="84">
        <f>'[1]All Calculations'!AZ$210</f>
        <v>3</v>
      </c>
      <c r="V16" s="91">
        <f t="shared" si="1"/>
        <v>0.2857142857142857</v>
      </c>
      <c r="W16" s="91">
        <v>6.6202090592334478E-2</v>
      </c>
      <c r="X16" s="91" t="s">
        <v>35</v>
      </c>
      <c r="Y16" s="92">
        <v>-0.11428571428571432</v>
      </c>
      <c r="Z16" s="81" t="s">
        <v>35</v>
      </c>
      <c r="AA16" s="65"/>
      <c r="AB16" s="5"/>
    </row>
    <row r="17" spans="1:28">
      <c r="A17" s="103" t="str">
        <f>'[1]Risk factors'!Z$6</f>
        <v>Comb. arterial disease</v>
      </c>
      <c r="B17" s="104" t="str">
        <f>'[1]All Calculations'!BM$2</f>
        <v>13x</v>
      </c>
      <c r="C17" s="105">
        <f>'[1]All Calculations'!BM$195</f>
        <v>16</v>
      </c>
      <c r="D17" s="105">
        <f>'[1]All Calculations'!BM$196</f>
        <v>15</v>
      </c>
      <c r="E17" s="105">
        <f>'[1]All Calculations'!BM$199</f>
        <v>1</v>
      </c>
      <c r="F17" s="106">
        <f t="shared" si="2"/>
        <v>0.3902439024390244</v>
      </c>
      <c r="G17" s="70"/>
      <c r="H17" s="107" t="str">
        <f>'[1]Risk factors'!AQ$6</f>
        <v>Comb. vessel disease</v>
      </c>
      <c r="I17" s="104" t="str">
        <f>'[1]All Calculations'!CD$2</f>
        <v>18x</v>
      </c>
      <c r="J17" s="105">
        <f>'[1]All Calculations'!CD$201</f>
        <v>21</v>
      </c>
      <c r="K17" s="105">
        <f>'[1]All Calculations'!CD$202</f>
        <v>19</v>
      </c>
      <c r="L17" s="105">
        <f>'[1]All Calculations'!CD$205</f>
        <v>2</v>
      </c>
      <c r="M17" s="108">
        <f t="shared" si="0"/>
        <v>0.42222222222222222</v>
      </c>
      <c r="N17" s="109">
        <v>5.6368563685636863E-2</v>
      </c>
      <c r="O17" s="74" t="s">
        <v>35</v>
      </c>
      <c r="P17" s="89"/>
      <c r="Q17" s="90" t="str">
        <f>'[1]Risk factors'!AE$6</f>
        <v>History of MI</v>
      </c>
      <c r="R17" s="83">
        <f>'[1]All Calculations'!BR$2</f>
        <v>16</v>
      </c>
      <c r="S17" s="84">
        <f>'[1]All Calculations'!BR$207</f>
        <v>17</v>
      </c>
      <c r="T17" s="84">
        <f>'[1]All Calculations'!BR$208</f>
        <v>13</v>
      </c>
      <c r="U17" s="84">
        <f>'[1]All Calculations'!BR$210</f>
        <v>2</v>
      </c>
      <c r="V17" s="91">
        <f t="shared" si="1"/>
        <v>0.26530612244897961</v>
      </c>
      <c r="W17" s="91">
        <v>-0.27127924340467896</v>
      </c>
      <c r="X17" s="91" t="s">
        <v>36</v>
      </c>
      <c r="Y17" s="92">
        <v>-0.26802721088435372</v>
      </c>
      <c r="Z17" s="81" t="s">
        <v>36</v>
      </c>
      <c r="AA17" s="65"/>
      <c r="AB17" s="5"/>
    </row>
    <row r="18" spans="1:28">
      <c r="A18" s="103" t="str">
        <f>'[1]Risk factors'!AQ$6</f>
        <v>Comb. vessel disease</v>
      </c>
      <c r="B18" s="83" t="str">
        <f>'[1]All Calculations'!CD$2</f>
        <v>18x</v>
      </c>
      <c r="C18" s="84">
        <f>'[1]All Calculations'!CD$195</f>
        <v>15</v>
      </c>
      <c r="D18" s="84">
        <f>'[1]All Calculations'!CD$196</f>
        <v>14</v>
      </c>
      <c r="E18" s="84">
        <f>'[1]All Calculations'!CD$199</f>
        <v>1</v>
      </c>
      <c r="F18" s="122">
        <f t="shared" si="2"/>
        <v>0.36585365853658536</v>
      </c>
      <c r="G18" s="70"/>
      <c r="H18" s="86" t="str">
        <f>'[1]Risk factors'!M$6</f>
        <v>Diabetes</v>
      </c>
      <c r="I18" s="83" t="str">
        <f>'[1]All Calculations'!AZ$2</f>
        <v>04</v>
      </c>
      <c r="J18" s="84">
        <f>'[1]All Calculations'!AZ$201</f>
        <v>24</v>
      </c>
      <c r="K18" s="84">
        <f>'[1]All Calculations'!AZ$202</f>
        <v>18</v>
      </c>
      <c r="L18" s="84">
        <f>'[1]All Calculations'!AZ$205</f>
        <v>6</v>
      </c>
      <c r="M18" s="87">
        <f t="shared" si="0"/>
        <v>0.4</v>
      </c>
      <c r="N18" s="88">
        <v>0.1804878048780488</v>
      </c>
      <c r="O18" s="74" t="s">
        <v>35</v>
      </c>
      <c r="P18" s="89"/>
      <c r="Q18" s="118" t="str">
        <f>'[1]Risk factors'!AH$6</f>
        <v>Comb. any MI variable</v>
      </c>
      <c r="R18" s="104" t="str">
        <f>'[1]All Calculations'!BU$2</f>
        <v>16x</v>
      </c>
      <c r="S18" s="105">
        <f>'[1]All Calculations'!BU$207</f>
        <v>18</v>
      </c>
      <c r="T18" s="105">
        <f>'[1]All Calculations'!BU$208</f>
        <v>13</v>
      </c>
      <c r="U18" s="105">
        <f>'[1]All Calculations'!BU$210</f>
        <v>3</v>
      </c>
      <c r="V18" s="119">
        <f t="shared" si="1"/>
        <v>0.26530612244897961</v>
      </c>
      <c r="W18" s="119">
        <v>-0.27127924340467896</v>
      </c>
      <c r="X18" s="91" t="s">
        <v>36</v>
      </c>
      <c r="Y18" s="121">
        <v>-0.29024943310657597</v>
      </c>
      <c r="Z18" s="81" t="s">
        <v>36</v>
      </c>
      <c r="AA18" s="65"/>
      <c r="AB18" s="5"/>
    </row>
    <row r="19" spans="1:28">
      <c r="A19" s="82" t="str">
        <f>'[1]Risk factors'!V$6</f>
        <v>Neurologic disease</v>
      </c>
      <c r="B19" s="83">
        <f>'[1]All Calculations'!BI$2</f>
        <v>12</v>
      </c>
      <c r="C19" s="84">
        <f>'[1]All Calculations'!BI$195</f>
        <v>14</v>
      </c>
      <c r="D19" s="84">
        <f>'[1]All Calculations'!BI$196</f>
        <v>13</v>
      </c>
      <c r="E19" s="84">
        <f>'[1]All Calculations'!BI$199</f>
        <v>1</v>
      </c>
      <c r="F19" s="122">
        <f t="shared" si="2"/>
        <v>0.34146341463414637</v>
      </c>
      <c r="G19" s="70"/>
      <c r="H19" s="86" t="str">
        <f>'[1]Risk factors'!R$6</f>
        <v>Lung disease</v>
      </c>
      <c r="I19" s="83" t="str">
        <f>'[1]All Calculations'!BE$2</f>
        <v>08</v>
      </c>
      <c r="J19" s="84">
        <f>'[1]All Calculations'!BE$201</f>
        <v>22</v>
      </c>
      <c r="K19" s="84">
        <f>'[1]All Calculations'!BE$202</f>
        <v>18</v>
      </c>
      <c r="L19" s="84">
        <f>'[1]All Calculations'!BE$205</f>
        <v>4</v>
      </c>
      <c r="M19" s="87">
        <f t="shared" si="0"/>
        <v>0.4</v>
      </c>
      <c r="N19" s="88">
        <v>3.4146341463414664E-2</v>
      </c>
      <c r="O19" s="74" t="s">
        <v>35</v>
      </c>
      <c r="P19" s="89"/>
      <c r="Q19" s="90" t="str">
        <f>'[1]Risk factors'!BI$6</f>
        <v>Cardiogenic shock</v>
      </c>
      <c r="R19" s="83">
        <f>'[1]All Calculations'!CV$2</f>
        <v>30</v>
      </c>
      <c r="S19" s="84">
        <f>'[1]All Calculations'!CV$207</f>
        <v>16</v>
      </c>
      <c r="T19" s="84">
        <f>'[1]All Calculations'!CV$208</f>
        <v>12</v>
      </c>
      <c r="U19" s="84">
        <f>'[1]All Calculations'!CV$210</f>
        <v>1</v>
      </c>
      <c r="V19" s="91">
        <f t="shared" si="1"/>
        <v>0.24489795918367346</v>
      </c>
      <c r="W19" s="91">
        <v>9.8556495769039326E-2</v>
      </c>
      <c r="X19" s="91" t="s">
        <v>35</v>
      </c>
      <c r="Y19" s="92">
        <v>-2.1768707482993199E-2</v>
      </c>
      <c r="Z19" s="81" t="s">
        <v>35</v>
      </c>
      <c r="AA19" s="65"/>
    </row>
    <row r="20" spans="1:28">
      <c r="A20" s="82" t="str">
        <f>'[1]Risk factors'!AD$6</f>
        <v>Angina</v>
      </c>
      <c r="B20" s="83">
        <f>'[1]All Calculations'!BQ$2</f>
        <v>15</v>
      </c>
      <c r="C20" s="84">
        <f>'[1]All Calculations'!BQ$195</f>
        <v>13</v>
      </c>
      <c r="D20" s="84">
        <f>'[1]All Calculations'!BQ$196</f>
        <v>13</v>
      </c>
      <c r="E20" s="84">
        <f>'[1]All Calculations'!BQ$199</f>
        <v>0</v>
      </c>
      <c r="F20" s="122">
        <f t="shared" si="2"/>
        <v>0.31707317073170732</v>
      </c>
      <c r="G20" s="70"/>
      <c r="H20" s="86" t="str">
        <f>'[1]Risk factors'!V$6</f>
        <v>Neurologic disease</v>
      </c>
      <c r="I20" s="83">
        <f>'[1]All Calculations'!BI$2</f>
        <v>12</v>
      </c>
      <c r="J20" s="84">
        <f>'[1]All Calculations'!BI$201</f>
        <v>21</v>
      </c>
      <c r="K20" s="84">
        <f>'[1]All Calculations'!BI$202</f>
        <v>17</v>
      </c>
      <c r="L20" s="84">
        <f>'[1]All Calculations'!BI$205</f>
        <v>4</v>
      </c>
      <c r="M20" s="87">
        <f t="shared" si="0"/>
        <v>0.37777777777777777</v>
      </c>
      <c r="N20" s="88">
        <v>3.6314363143631401E-2</v>
      </c>
      <c r="O20" s="74" t="s">
        <v>35</v>
      </c>
      <c r="P20" s="89"/>
      <c r="Q20" s="90" t="str">
        <f>'[1]Risk factors'!AA$6</f>
        <v>NYHA class</v>
      </c>
      <c r="R20" s="83">
        <f>'[1]All Calculations'!BN$2</f>
        <v>14</v>
      </c>
      <c r="S20" s="84">
        <f>'[1]All Calculations'!BN$207</f>
        <v>15</v>
      </c>
      <c r="T20" s="84">
        <f>'[1]All Calculations'!BN$208</f>
        <v>11</v>
      </c>
      <c r="U20" s="84">
        <f>'[1]All Calculations'!BN$210</f>
        <v>2</v>
      </c>
      <c r="V20" s="91">
        <f t="shared" si="1"/>
        <v>0.22448979591836735</v>
      </c>
      <c r="W20" s="91">
        <v>-1.9412643106022892E-2</v>
      </c>
      <c r="X20" s="91" t="s">
        <v>35</v>
      </c>
      <c r="Y20" s="92">
        <v>4.6712018140589562E-2</v>
      </c>
      <c r="Z20" s="81" t="s">
        <v>35</v>
      </c>
      <c r="AA20" s="65"/>
    </row>
    <row r="21" spans="1:28">
      <c r="A21" s="82" t="str">
        <f>'[1]Risk factors'!AI$6</f>
        <v>Congestive Heart Failure</v>
      </c>
      <c r="B21" s="83">
        <f>'[1]All Calculations'!BV$2</f>
        <v>17</v>
      </c>
      <c r="C21" s="84">
        <f>'[1]All Calculations'!BV$195</f>
        <v>14</v>
      </c>
      <c r="D21" s="84">
        <f>'[1]All Calculations'!BV$196</f>
        <v>13</v>
      </c>
      <c r="E21" s="84">
        <f>'[1]All Calculations'!BV$199</f>
        <v>1</v>
      </c>
      <c r="F21" s="122">
        <f t="shared" si="2"/>
        <v>0.34146341463414637</v>
      </c>
      <c r="G21" s="70"/>
      <c r="H21" s="86" t="str">
        <f>'[1]Risk factors'!W$6</f>
        <v xml:space="preserve">Peripheral arterial disease </v>
      </c>
      <c r="I21" s="83">
        <f>'[1]All Calculations'!BJ$2</f>
        <v>13</v>
      </c>
      <c r="J21" s="84">
        <f>'[1]All Calculations'!BJ$201</f>
        <v>21</v>
      </c>
      <c r="K21" s="84">
        <f>'[1]All Calculations'!BJ$202</f>
        <v>16</v>
      </c>
      <c r="L21" s="84">
        <f>'[1]All Calculations'!BJ$205</f>
        <v>5</v>
      </c>
      <c r="M21" s="87">
        <f t="shared" si="0"/>
        <v>0.35555555555555557</v>
      </c>
      <c r="N21" s="88">
        <v>-3.4688346883468835E-2</v>
      </c>
      <c r="O21" s="74" t="s">
        <v>35</v>
      </c>
      <c r="P21" s="89"/>
      <c r="Q21" s="90" t="str">
        <f>'[1]Risk factors'!AI$6</f>
        <v>Congestive Heart Failure</v>
      </c>
      <c r="R21" s="83">
        <f>'[1]All Calculations'!BV$2</f>
        <v>17</v>
      </c>
      <c r="S21" s="84">
        <f>'[1]All Calculations'!BV$207</f>
        <v>14</v>
      </c>
      <c r="T21" s="84">
        <f>'[1]All Calculations'!BV$208</f>
        <v>11</v>
      </c>
      <c r="U21" s="84">
        <f>'[1]All Calculations'!BV$210</f>
        <v>1</v>
      </c>
      <c r="V21" s="91">
        <f t="shared" si="1"/>
        <v>0.22448979591836735</v>
      </c>
      <c r="W21" s="91">
        <v>-0.11697361871577902</v>
      </c>
      <c r="X21" s="91" t="s">
        <v>35</v>
      </c>
      <c r="Y21" s="92">
        <v>-6.4399092970521515E-2</v>
      </c>
      <c r="Z21" s="81" t="s">
        <v>35</v>
      </c>
      <c r="AA21" s="128"/>
    </row>
    <row r="22" spans="1:28">
      <c r="A22" s="103" t="str">
        <f>'[1]Risk factors'!BB$6</f>
        <v>Comb. critical state</v>
      </c>
      <c r="B22" s="104" t="str">
        <f>'[1]All Calculations'!CO$2</f>
        <v>23x</v>
      </c>
      <c r="C22" s="105">
        <f>'[1]All Calculations'!CO$195</f>
        <v>12</v>
      </c>
      <c r="D22" s="105">
        <f>'[1]All Calculations'!CO$196</f>
        <v>12</v>
      </c>
      <c r="E22" s="105">
        <f>'[1]All Calculations'!CO$199</f>
        <v>0</v>
      </c>
      <c r="F22" s="106">
        <f t="shared" si="2"/>
        <v>0.29268292682926828</v>
      </c>
      <c r="G22" s="129"/>
      <c r="H22" s="86" t="str">
        <f>'[1]Risk factors'!BF$6</f>
        <v>Left main disease</v>
      </c>
      <c r="I22" s="83">
        <f>'[1]All Calculations'!CS$2</f>
        <v>27</v>
      </c>
      <c r="J22" s="84">
        <f>'[1]All Calculations'!CS$201</f>
        <v>18</v>
      </c>
      <c r="K22" s="84">
        <f>'[1]All Calculations'!CS$202</f>
        <v>16</v>
      </c>
      <c r="L22" s="84">
        <f>'[1]All Calculations'!CS$205</f>
        <v>2</v>
      </c>
      <c r="M22" s="87">
        <f t="shared" si="0"/>
        <v>0.35555555555555557</v>
      </c>
      <c r="N22" s="88">
        <v>8.7262872628726285E-2</v>
      </c>
      <c r="O22" s="74" t="s">
        <v>35</v>
      </c>
      <c r="P22" s="130"/>
      <c r="Q22" s="90" t="str">
        <f>'[1]Risk factors'!CP$6</f>
        <v>Concurrent procedure</v>
      </c>
      <c r="R22" s="83">
        <f>'[1]All Calculations'!EC$2</f>
        <v>47</v>
      </c>
      <c r="S22" s="84">
        <f>'[1]All Calculations'!EC$207</f>
        <v>11</v>
      </c>
      <c r="T22" s="84">
        <f>'[1]All Calculations'!EC$208</f>
        <v>11</v>
      </c>
      <c r="U22" s="84">
        <f>'[1]All Calculations'!EC$210</f>
        <v>0</v>
      </c>
      <c r="V22" s="91">
        <f t="shared" si="1"/>
        <v>0.22448979591836735</v>
      </c>
      <c r="W22" s="91">
        <v>7.8148332503733209E-2</v>
      </c>
      <c r="X22" s="91" t="s">
        <v>35</v>
      </c>
      <c r="Y22" s="92">
        <v>2.4489795918367335E-2</v>
      </c>
      <c r="Z22" s="81" t="s">
        <v>35</v>
      </c>
      <c r="AA22" s="65"/>
    </row>
    <row r="23" spans="1:28">
      <c r="A23" s="82" t="str">
        <f>'[1]Risk factors'!K$6</f>
        <v xml:space="preserve">Body size measurements </v>
      </c>
      <c r="B23" s="83" t="str">
        <f>'[1]All Calculations'!AX$2</f>
        <v>03</v>
      </c>
      <c r="C23" s="84">
        <f>'[1]All Calculations'!AX$195</f>
        <v>11</v>
      </c>
      <c r="D23" s="84">
        <f>'[1]All Calculations'!AX$196</f>
        <v>11</v>
      </c>
      <c r="E23" s="84">
        <f>'[1]All Calculations'!AX$199</f>
        <v>0</v>
      </c>
      <c r="F23" s="122">
        <f t="shared" si="2"/>
        <v>0.26829268292682928</v>
      </c>
      <c r="G23" s="70"/>
      <c r="H23" s="86" t="str">
        <f>'[1]Risk factors'!K$6</f>
        <v xml:space="preserve">Body size measurements </v>
      </c>
      <c r="I23" s="83" t="str">
        <f>'[1]All Calculations'!AX$2</f>
        <v>03</v>
      </c>
      <c r="J23" s="84">
        <f>'[1]All Calculations'!AX$201</f>
        <v>18</v>
      </c>
      <c r="K23" s="84">
        <f>'[1]All Calculations'!AX$202</f>
        <v>14</v>
      </c>
      <c r="L23" s="84">
        <f>'[1]All Calculations'!AX$205</f>
        <v>4</v>
      </c>
      <c r="M23" s="87">
        <f t="shared" si="0"/>
        <v>0.31111111111111112</v>
      </c>
      <c r="N23" s="88">
        <v>4.2818428184281832E-2</v>
      </c>
      <c r="O23" s="74" t="s">
        <v>35</v>
      </c>
      <c r="P23" s="89"/>
      <c r="Q23" s="90" t="str">
        <f>'[1]Risk factors'!R$6</f>
        <v>Lung disease</v>
      </c>
      <c r="R23" s="83" t="str">
        <f>'[1]All Calculations'!BE$2</f>
        <v>08</v>
      </c>
      <c r="S23" s="84">
        <f>'[1]All Calculations'!BE$207</f>
        <v>15</v>
      </c>
      <c r="T23" s="84">
        <f>'[1]All Calculations'!BE$208</f>
        <v>10</v>
      </c>
      <c r="U23" s="84">
        <f>'[1]All Calculations'!BE$210</f>
        <v>2</v>
      </c>
      <c r="V23" s="91">
        <f t="shared" si="1"/>
        <v>0.20408163265306123</v>
      </c>
      <c r="W23" s="91">
        <v>-0.16177202588352413</v>
      </c>
      <c r="X23" s="91" t="s">
        <v>35</v>
      </c>
      <c r="Y23" s="92">
        <v>-0.19591836734693879</v>
      </c>
      <c r="Z23" s="81" t="s">
        <v>35</v>
      </c>
      <c r="AA23" s="65"/>
    </row>
    <row r="24" spans="1:28">
      <c r="A24" s="103" t="str">
        <f>'[1]Risk factors'!CC$6</f>
        <v>Comb. ECG or arrhythmia variables</v>
      </c>
      <c r="B24" s="104" t="str">
        <f>'[1]All Calculations'!DP$2</f>
        <v>39x</v>
      </c>
      <c r="C24" s="105">
        <f>'[1]All Calculations'!DP$195</f>
        <v>11</v>
      </c>
      <c r="D24" s="105">
        <f>'[1]All Calculations'!DP$196</f>
        <v>11</v>
      </c>
      <c r="E24" s="105">
        <f>'[1]All Calculations'!DP$199</f>
        <v>0</v>
      </c>
      <c r="F24" s="106">
        <f t="shared" si="2"/>
        <v>0.26829268292682928</v>
      </c>
      <c r="G24" s="70"/>
      <c r="H24" s="86" t="str">
        <f>'[1]Risk factors'!AI$6</f>
        <v>Congestive Heart Failure</v>
      </c>
      <c r="I24" s="83">
        <f>'[1]All Calculations'!BV$2</f>
        <v>17</v>
      </c>
      <c r="J24" s="84">
        <f>'[1]All Calculations'!BV$201</f>
        <v>19</v>
      </c>
      <c r="K24" s="84">
        <f>'[1]All Calculations'!BV$202</f>
        <v>13</v>
      </c>
      <c r="L24" s="84">
        <f>'[1]All Calculations'!BV$205</f>
        <v>6</v>
      </c>
      <c r="M24" s="87">
        <f t="shared" si="0"/>
        <v>0.28888888888888886</v>
      </c>
      <c r="N24" s="88">
        <v>-5.2574525745257505E-2</v>
      </c>
      <c r="O24" s="74" t="s">
        <v>35</v>
      </c>
      <c r="P24" s="89"/>
      <c r="Q24" s="118" t="str">
        <f>'[1]Risk factors'!AQ$6</f>
        <v>Comb. vessel disease</v>
      </c>
      <c r="R24" s="104" t="str">
        <f>'[1]All Calculations'!CD$2</f>
        <v>18x</v>
      </c>
      <c r="S24" s="105">
        <f>'[1]All Calculations'!CD$207</f>
        <v>15</v>
      </c>
      <c r="T24" s="105">
        <f>'[1]All Calculations'!CD$208</f>
        <v>10</v>
      </c>
      <c r="U24" s="105">
        <f>'[1]All Calculations'!CD$210</f>
        <v>2</v>
      </c>
      <c r="V24" s="119">
        <f t="shared" si="1"/>
        <v>0.20408163265306123</v>
      </c>
      <c r="W24" s="119">
        <v>-0.16177202588352413</v>
      </c>
      <c r="X24" s="119" t="s">
        <v>35</v>
      </c>
      <c r="Y24" s="121">
        <v>-0.21814058956916099</v>
      </c>
      <c r="Z24" s="81" t="s">
        <v>36</v>
      </c>
      <c r="AA24" s="128"/>
    </row>
    <row r="25" spans="1:28">
      <c r="A25" s="82" t="str">
        <f>'[1]Risk factors'!AA$6</f>
        <v>NYHA class</v>
      </c>
      <c r="B25" s="83">
        <f>'[1]All Calculations'!BN$2</f>
        <v>14</v>
      </c>
      <c r="C25" s="84">
        <f>'[1]All Calculations'!BN$195</f>
        <v>10</v>
      </c>
      <c r="D25" s="84">
        <f>'[1]All Calculations'!BN$196</f>
        <v>10</v>
      </c>
      <c r="E25" s="84">
        <f>'[1]All Calculations'!BN$199</f>
        <v>0</v>
      </c>
      <c r="F25" s="122">
        <f t="shared" si="2"/>
        <v>0.24390243902439024</v>
      </c>
      <c r="G25" s="129"/>
      <c r="H25" s="107" t="str">
        <f>'[1]Risk factors'!AX$6</f>
        <v>Comb. HTN or BP</v>
      </c>
      <c r="I25" s="104" t="str">
        <f>'[1]All Calculations'!CK$2</f>
        <v>21x</v>
      </c>
      <c r="J25" s="105">
        <f>'[1]All Calculations'!CK$201</f>
        <v>14</v>
      </c>
      <c r="K25" s="105">
        <f>'[1]All Calculations'!CK$202</f>
        <v>13</v>
      </c>
      <c r="L25" s="105">
        <f>'[1]All Calculations'!CK$205</f>
        <v>1</v>
      </c>
      <c r="M25" s="108">
        <f t="shared" si="0"/>
        <v>0.28888888888888886</v>
      </c>
      <c r="N25" s="109">
        <v>0.14254742547425472</v>
      </c>
      <c r="O25" s="74" t="s">
        <v>35</v>
      </c>
      <c r="P25" s="130"/>
      <c r="Q25" s="90" t="str">
        <f>'[1]Risk factors'!V$6</f>
        <v>Neurologic disease</v>
      </c>
      <c r="R25" s="83">
        <f>'[1]All Calculations'!BI$2</f>
        <v>12</v>
      </c>
      <c r="S25" s="84">
        <f>'[1]All Calculations'!BI$207</f>
        <v>14</v>
      </c>
      <c r="T25" s="84">
        <f>'[1]All Calculations'!BI$208</f>
        <v>9</v>
      </c>
      <c r="U25" s="84">
        <f>'[1]All Calculations'!BI$210</f>
        <v>2</v>
      </c>
      <c r="V25" s="91">
        <f t="shared" si="1"/>
        <v>0.18367346938775511</v>
      </c>
      <c r="W25" s="91">
        <v>-0.15778994524639126</v>
      </c>
      <c r="X25" s="91" t="s">
        <v>35</v>
      </c>
      <c r="Y25" s="92">
        <v>-0.19410430839002266</v>
      </c>
      <c r="Z25" s="81" t="s">
        <v>35</v>
      </c>
      <c r="AA25" s="65"/>
    </row>
    <row r="26" spans="1:28">
      <c r="A26" s="82" t="str">
        <f>'[1]Risk factors'!BF$6</f>
        <v>Left main disease</v>
      </c>
      <c r="B26" s="83">
        <f>'[1]All Calculations'!CS$2</f>
        <v>27</v>
      </c>
      <c r="C26" s="84">
        <f>'[1]All Calculations'!CS$195</f>
        <v>11</v>
      </c>
      <c r="D26" s="84">
        <f>'[1]All Calculations'!CS$196</f>
        <v>10</v>
      </c>
      <c r="E26" s="84">
        <f>'[1]All Calculations'!CS$199</f>
        <v>1</v>
      </c>
      <c r="F26" s="122">
        <f t="shared" si="2"/>
        <v>0.26829268292682928</v>
      </c>
      <c r="G26" s="70"/>
      <c r="H26" s="86" t="str">
        <f>'[1]Risk factors'!AV$6</f>
        <v>Hypertension</v>
      </c>
      <c r="I26" s="83">
        <f>'[1]All Calculations'!CI$2</f>
        <v>21</v>
      </c>
      <c r="J26" s="84">
        <f>'[1]All Calculations'!CI$201</f>
        <v>13</v>
      </c>
      <c r="K26" s="84">
        <f>'[1]All Calculations'!CI$202</f>
        <v>12</v>
      </c>
      <c r="L26" s="84">
        <f>'[1]All Calculations'!CI$205</f>
        <v>1</v>
      </c>
      <c r="M26" s="87">
        <f t="shared" si="0"/>
        <v>0.26666666666666666</v>
      </c>
      <c r="N26" s="88">
        <v>0.12032520325203253</v>
      </c>
      <c r="O26" s="74" t="s">
        <v>35</v>
      </c>
      <c r="P26" s="89"/>
      <c r="Q26" s="90" t="str">
        <f>'[1]Risk factors'!AO$6</f>
        <v>Number of diseased vessels</v>
      </c>
      <c r="R26" s="83">
        <f>'[1]All Calculations'!CB$2</f>
        <v>18</v>
      </c>
      <c r="S26" s="84">
        <f>'[1]All Calculations'!CB$207</f>
        <v>12</v>
      </c>
      <c r="T26" s="84">
        <f>'[1]All Calculations'!CB$208</f>
        <v>9</v>
      </c>
      <c r="U26" s="84">
        <f>'[1]All Calculations'!CB$210</f>
        <v>1</v>
      </c>
      <c r="V26" s="91">
        <f t="shared" si="1"/>
        <v>0.18367346938775511</v>
      </c>
      <c r="W26" s="91">
        <v>1.2941762070681928E-2</v>
      </c>
      <c r="X26" s="91" t="s">
        <v>35</v>
      </c>
      <c r="Y26" s="92">
        <v>-6.0770975056689325E-2</v>
      </c>
      <c r="Z26" s="81" t="s">
        <v>35</v>
      </c>
      <c r="AA26" s="65"/>
    </row>
    <row r="27" spans="1:28">
      <c r="A27" s="82" t="str">
        <f>'[1]Risk factors'!M$6</f>
        <v>Diabetes</v>
      </c>
      <c r="B27" s="83" t="str">
        <f>'[1]All Calculations'!AZ$2</f>
        <v>04</v>
      </c>
      <c r="C27" s="84">
        <f>'[1]All Calculations'!AZ$195</f>
        <v>9</v>
      </c>
      <c r="D27" s="84">
        <f>'[1]All Calculations'!AZ$196</f>
        <v>8</v>
      </c>
      <c r="E27" s="84">
        <f>'[1]All Calculations'!AZ$199</f>
        <v>1</v>
      </c>
      <c r="F27" s="122">
        <f t="shared" si="2"/>
        <v>0.21951219512195122</v>
      </c>
      <c r="G27" s="70"/>
      <c r="H27" s="86" t="str">
        <f>'[1]Risk factors'!BI$6</f>
        <v>Cardiogenic shock</v>
      </c>
      <c r="I27" s="83">
        <f>'[1]All Calculations'!CV$2</f>
        <v>30</v>
      </c>
      <c r="J27" s="84">
        <f>'[1]All Calculations'!CV$201</f>
        <v>12</v>
      </c>
      <c r="K27" s="84">
        <f>'[1]All Calculations'!CV$202</f>
        <v>12</v>
      </c>
      <c r="L27" s="84">
        <f>'[1]All Calculations'!CV$205</f>
        <v>0</v>
      </c>
      <c r="M27" s="87">
        <f t="shared" si="0"/>
        <v>0.26666666666666666</v>
      </c>
      <c r="N27" s="88">
        <v>0.12032520325203253</v>
      </c>
      <c r="O27" s="74" t="s">
        <v>35</v>
      </c>
      <c r="P27" s="89"/>
      <c r="Q27" s="90" t="str">
        <f>'[1]Risk factors'!AZ$6</f>
        <v>Preoperative IABP use</v>
      </c>
      <c r="R27" s="83">
        <f>'[1]All Calculations'!CM$2</f>
        <v>23</v>
      </c>
      <c r="S27" s="84">
        <f>'[1]All Calculations'!CM$207</f>
        <v>12</v>
      </c>
      <c r="T27" s="84">
        <f>'[1]All Calculations'!CM$208</f>
        <v>9</v>
      </c>
      <c r="U27" s="84">
        <f>'[1]All Calculations'!CM$210</f>
        <v>1</v>
      </c>
      <c r="V27" s="91">
        <f t="shared" si="1"/>
        <v>0.18367346938775511</v>
      </c>
      <c r="W27" s="91">
        <v>1.2941762070681928E-2</v>
      </c>
      <c r="X27" s="91" t="s">
        <v>35</v>
      </c>
      <c r="Y27" s="92">
        <v>5.8956916099773271E-3</v>
      </c>
      <c r="Z27" s="81" t="s">
        <v>35</v>
      </c>
      <c r="AA27" s="65"/>
    </row>
    <row r="28" spans="1:28">
      <c r="A28" s="82" t="str">
        <f>'[1]Risk factors'!AO$6</f>
        <v>Number of diseased vessels</v>
      </c>
      <c r="B28" s="83">
        <f>'[1]All Calculations'!CB$2</f>
        <v>18</v>
      </c>
      <c r="C28" s="84">
        <f>'[1]All Calculations'!CB$195</f>
        <v>7</v>
      </c>
      <c r="D28" s="84">
        <f>'[1]All Calculations'!CB$196</f>
        <v>7</v>
      </c>
      <c r="E28" s="84">
        <f>'[1]All Calculations'!CB$199</f>
        <v>0</v>
      </c>
      <c r="F28" s="122">
        <f t="shared" si="2"/>
        <v>0.17073170731707318</v>
      </c>
      <c r="G28" s="70"/>
      <c r="H28" s="86" t="str">
        <f>'[1]Risk factors'!AO$6</f>
        <v>Number of diseased vessels</v>
      </c>
      <c r="I28" s="83">
        <f>'[1]All Calculations'!CB$2</f>
        <v>18</v>
      </c>
      <c r="J28" s="84">
        <f>'[1]All Calculations'!CB$201</f>
        <v>11</v>
      </c>
      <c r="K28" s="84">
        <f>'[1]All Calculations'!CB$202</f>
        <v>11</v>
      </c>
      <c r="L28" s="84">
        <f>'[1]All Calculations'!CB$205</f>
        <v>0</v>
      </c>
      <c r="M28" s="87">
        <f t="shared" si="0"/>
        <v>0.24444444444444444</v>
      </c>
      <c r="N28" s="88">
        <v>7.3712737127371253E-2</v>
      </c>
      <c r="O28" s="74" t="s">
        <v>35</v>
      </c>
      <c r="P28" s="89"/>
      <c r="Q28" s="118" t="str">
        <f>'[1]Risk factors'!BV$6</f>
        <v>Comb. PCI variables</v>
      </c>
      <c r="R28" s="104" t="str">
        <f>'[1]All Calculations'!DI$2</f>
        <v>37x</v>
      </c>
      <c r="S28" s="105">
        <f>'[1]All Calculations'!DI$207</f>
        <v>10</v>
      </c>
      <c r="T28" s="105">
        <f>'[1]All Calculations'!DI$208</f>
        <v>7</v>
      </c>
      <c r="U28" s="105">
        <f>'[1]All Calculations'!DI$210</f>
        <v>1</v>
      </c>
      <c r="V28" s="119">
        <f t="shared" si="1"/>
        <v>0.14285714285714285</v>
      </c>
      <c r="W28" s="119">
        <v>-3.4843205574912883E-3</v>
      </c>
      <c r="X28" s="91" t="s">
        <v>35</v>
      </c>
      <c r="Y28" s="121">
        <v>-3.4920634920634935E-2</v>
      </c>
      <c r="Z28" s="81" t="s">
        <v>35</v>
      </c>
      <c r="AA28" s="65"/>
    </row>
    <row r="29" spans="1:28">
      <c r="A29" s="82" t="str">
        <f>'[1]Risk factors'!AZ$6</f>
        <v>Preoperative IABP use</v>
      </c>
      <c r="B29" s="83">
        <f>'[1]All Calculations'!CM$2</f>
        <v>23</v>
      </c>
      <c r="C29" s="84">
        <f>'[1]All Calculations'!CM$195</f>
        <v>7</v>
      </c>
      <c r="D29" s="84">
        <f>'[1]All Calculations'!CM$196</f>
        <v>7</v>
      </c>
      <c r="E29" s="84">
        <f>'[1]All Calculations'!CM$199</f>
        <v>0</v>
      </c>
      <c r="F29" s="122">
        <f t="shared" si="2"/>
        <v>0.17073170731707318</v>
      </c>
      <c r="G29" s="129"/>
      <c r="H29" s="86" t="str">
        <f>'[1]Risk factors'!S$6</f>
        <v>Pulmonary hypertension</v>
      </c>
      <c r="I29" s="83" t="str">
        <f>'[1]All Calculations'!BF$2</f>
        <v>09</v>
      </c>
      <c r="J29" s="84">
        <f>'[1]All Calculations'!BF$201</f>
        <v>10</v>
      </c>
      <c r="K29" s="84">
        <f>'[1]All Calculations'!BF$202</f>
        <v>10</v>
      </c>
      <c r="L29" s="84">
        <f>'[1]All Calculations'!BF$205</f>
        <v>0</v>
      </c>
      <c r="M29" s="87">
        <f t="shared" si="0"/>
        <v>0.22222222222222221</v>
      </c>
      <c r="N29" s="88">
        <v>0.12466124661246611</v>
      </c>
      <c r="O29" s="74" t="s">
        <v>35</v>
      </c>
      <c r="P29" s="130"/>
      <c r="Q29" s="90" t="str">
        <f>'[1]Risk factors'!K$6</f>
        <v xml:space="preserve">Body size measurements </v>
      </c>
      <c r="R29" s="83" t="str">
        <f>'[1]All Calculations'!AX$2</f>
        <v>03</v>
      </c>
      <c r="S29" s="84">
        <f>'[1]All Calculations'!AX$207</f>
        <v>10</v>
      </c>
      <c r="T29" s="84">
        <f>'[1]All Calculations'!AX$208</f>
        <v>6</v>
      </c>
      <c r="U29" s="84">
        <f>'[1]All Calculations'!AX$210</f>
        <v>1</v>
      </c>
      <c r="V29" s="91">
        <f t="shared" si="1"/>
        <v>0.12244897959183673</v>
      </c>
      <c r="W29" s="91">
        <v>-0.14584370333499255</v>
      </c>
      <c r="X29" s="91" t="s">
        <v>35</v>
      </c>
      <c r="Y29" s="92">
        <v>-0.18866213151927438</v>
      </c>
      <c r="Z29" s="81" t="s">
        <v>35</v>
      </c>
      <c r="AA29" s="128"/>
    </row>
    <row r="30" spans="1:28">
      <c r="A30" s="82" t="str">
        <f>'[1]Risk factors'!AU$6</f>
        <v>Valve disease</v>
      </c>
      <c r="B30" s="83">
        <f>'[1]All Calculations'!CH$2</f>
        <v>20</v>
      </c>
      <c r="C30" s="84">
        <f>'[1]All Calculations'!CH$195</f>
        <v>6</v>
      </c>
      <c r="D30" s="84">
        <f>'[1]All Calculations'!CH$196</f>
        <v>6</v>
      </c>
      <c r="E30" s="84">
        <f>'[1]All Calculations'!CH$199</f>
        <v>0</v>
      </c>
      <c r="F30" s="122">
        <f t="shared" si="2"/>
        <v>0.14634146341463414</v>
      </c>
      <c r="G30" s="70"/>
      <c r="H30" s="107" t="str">
        <f>'[1]Risk factors'!CC$6</f>
        <v>Comb. ECG or arrhythmia variables</v>
      </c>
      <c r="I30" s="104" t="str">
        <f>'[1]All Calculations'!DP$2</f>
        <v>39x</v>
      </c>
      <c r="J30" s="105">
        <f>'[1]All Calculations'!DP$201</f>
        <v>11</v>
      </c>
      <c r="K30" s="105">
        <f>'[1]All Calculations'!DP$202</f>
        <v>10</v>
      </c>
      <c r="L30" s="105">
        <f>'[1]All Calculations'!DP$205</f>
        <v>1</v>
      </c>
      <c r="M30" s="108">
        <f t="shared" si="0"/>
        <v>0.22222222222222221</v>
      </c>
      <c r="N30" s="109">
        <v>-4.6070460704607075E-2</v>
      </c>
      <c r="O30" s="74" t="s">
        <v>35</v>
      </c>
      <c r="P30" s="89"/>
      <c r="Q30" s="90" t="str">
        <f>'[1]Risk factors'!AU$6</f>
        <v>Valve disease</v>
      </c>
      <c r="R30" s="83">
        <f>'[1]All Calculations'!CH$2</f>
        <v>20</v>
      </c>
      <c r="S30" s="84">
        <f>'[1]All Calculations'!CH$207</f>
        <v>9</v>
      </c>
      <c r="T30" s="84">
        <f>'[1]All Calculations'!CH$208</f>
        <v>6</v>
      </c>
      <c r="U30" s="84">
        <f>'[1]All Calculations'!CH$210</f>
        <v>1</v>
      </c>
      <c r="V30" s="91">
        <f t="shared" si="1"/>
        <v>0.12244897959183673</v>
      </c>
      <c r="W30" s="91">
        <v>-2.3892483822797406E-2</v>
      </c>
      <c r="X30" s="91" t="s">
        <v>35</v>
      </c>
      <c r="Y30" s="92">
        <v>5.5782312925170066E-2</v>
      </c>
      <c r="Z30" s="81" t="s">
        <v>35</v>
      </c>
      <c r="AA30" s="65"/>
    </row>
    <row r="31" spans="1:28">
      <c r="A31" s="82" t="str">
        <f>'[1]Risk factors'!AV$6</f>
        <v>Hypertension</v>
      </c>
      <c r="B31" s="83">
        <f>'[1]All Calculations'!CI$2</f>
        <v>21</v>
      </c>
      <c r="C31" s="84">
        <f>'[1]All Calculations'!CI$195</f>
        <v>6</v>
      </c>
      <c r="D31" s="84">
        <f>'[1]All Calculations'!CI$196</f>
        <v>6</v>
      </c>
      <c r="E31" s="84">
        <f>'[1]All Calculations'!CI$199</f>
        <v>0</v>
      </c>
      <c r="F31" s="122">
        <f t="shared" si="2"/>
        <v>0.14634146341463414</v>
      </c>
      <c r="G31" s="70"/>
      <c r="H31" s="86" t="str">
        <f>'[1]Risk factors'!CP$6</f>
        <v>Concurrent procedure</v>
      </c>
      <c r="I31" s="83">
        <f>'[1]All Calculations'!EC$2</f>
        <v>47</v>
      </c>
      <c r="J31" s="84">
        <f>'[1]All Calculations'!EC$201</f>
        <v>9</v>
      </c>
      <c r="K31" s="84">
        <f>'[1]All Calculations'!EC$202</f>
        <v>9</v>
      </c>
      <c r="L31" s="84">
        <f>'[1]All Calculations'!EC$205</f>
        <v>0</v>
      </c>
      <c r="M31" s="87">
        <f t="shared" si="0"/>
        <v>0.2</v>
      </c>
      <c r="N31" s="88">
        <v>5.3658536585365874E-2</v>
      </c>
      <c r="O31" s="74" t="s">
        <v>35</v>
      </c>
      <c r="P31" s="89"/>
      <c r="Q31" s="90" t="str">
        <f>'[1]Risk factors'!CE$6</f>
        <v>Non-CABG surgery</v>
      </c>
      <c r="R31" s="83">
        <f>'[1]All Calculations'!DR$2</f>
        <v>41</v>
      </c>
      <c r="S31" s="84">
        <f>'[1]All Calculations'!DR$207</f>
        <v>6</v>
      </c>
      <c r="T31" s="84">
        <f>'[1]All Calculations'!DR$208</f>
        <v>6</v>
      </c>
      <c r="U31" s="84">
        <f>'[1]All Calculations'!DR$210</f>
        <v>0</v>
      </c>
      <c r="V31" s="91">
        <f t="shared" si="1"/>
        <v>0.12244897959183673</v>
      </c>
      <c r="W31" s="91">
        <v>-2.3892483822797406E-2</v>
      </c>
      <c r="X31" s="91" t="s">
        <v>35</v>
      </c>
      <c r="Y31" s="92">
        <v>-1.08843537414966E-2</v>
      </c>
      <c r="Z31" s="81" t="s">
        <v>35</v>
      </c>
      <c r="AA31" s="65"/>
    </row>
    <row r="32" spans="1:28">
      <c r="A32" s="82" t="str">
        <f>'[1]Risk factors'!BC$6</f>
        <v>Nitroglycerin use</v>
      </c>
      <c r="B32" s="83">
        <f>'[1]All Calculations'!CP$2</f>
        <v>24</v>
      </c>
      <c r="C32" s="84">
        <f>'[1]All Calculations'!CP$195</f>
        <v>6</v>
      </c>
      <c r="D32" s="84">
        <f>'[1]All Calculations'!CP$196</f>
        <v>6</v>
      </c>
      <c r="E32" s="84">
        <f>'[1]All Calculations'!CP$199</f>
        <v>0</v>
      </c>
      <c r="F32" s="122">
        <f t="shared" si="2"/>
        <v>0.14634146341463414</v>
      </c>
      <c r="G32" s="70"/>
      <c r="H32" s="86" t="str">
        <f>'[1]Risk factors'!AA$6</f>
        <v>NYHA class</v>
      </c>
      <c r="I32" s="83">
        <f>'[1]All Calculations'!BN$2</f>
        <v>14</v>
      </c>
      <c r="J32" s="84">
        <f>'[1]All Calculations'!BN$201</f>
        <v>8</v>
      </c>
      <c r="K32" s="84">
        <f>'[1]All Calculations'!BN$202</f>
        <v>8</v>
      </c>
      <c r="L32" s="84">
        <f>'[1]All Calculations'!BN$205</f>
        <v>0</v>
      </c>
      <c r="M32" s="87">
        <f t="shared" si="0"/>
        <v>0.17777777777777778</v>
      </c>
      <c r="N32" s="88">
        <v>-6.6124661246612454E-2</v>
      </c>
      <c r="O32" s="74" t="s">
        <v>35</v>
      </c>
      <c r="P32" s="89"/>
      <c r="Q32" s="90" t="str">
        <f>'[1]Risk factors'!CI$6</f>
        <v>Critical state</v>
      </c>
      <c r="R32" s="83">
        <f>'[1]All Calculations'!DV$2</f>
        <v>43</v>
      </c>
      <c r="S32" s="84">
        <f>'[1]All Calculations'!DV$207</f>
        <v>6</v>
      </c>
      <c r="T32" s="84">
        <f>'[1]All Calculations'!DV$208</f>
        <v>6</v>
      </c>
      <c r="U32" s="84">
        <f>'[1]All Calculations'!DV$210</f>
        <v>0</v>
      </c>
      <c r="V32" s="91">
        <f t="shared" si="1"/>
        <v>0.12244897959183673</v>
      </c>
      <c r="W32" s="91">
        <v>0.12244897959183673</v>
      </c>
      <c r="X32" s="91" t="s">
        <v>35</v>
      </c>
      <c r="Y32" s="92">
        <v>3.356009070294784E-2</v>
      </c>
      <c r="Z32" s="81" t="s">
        <v>35</v>
      </c>
      <c r="AA32" s="65"/>
    </row>
    <row r="33" spans="1:27">
      <c r="A33" s="82" t="str">
        <f>'[1]Risk factors'!BH$6</f>
        <v>Cardiomegaly</v>
      </c>
      <c r="B33" s="83">
        <f>'[1]All Calculations'!CU$2</f>
        <v>29</v>
      </c>
      <c r="C33" s="84">
        <f>'[1]All Calculations'!CU$195</f>
        <v>6</v>
      </c>
      <c r="D33" s="84">
        <f>'[1]All Calculations'!CU$196</f>
        <v>6</v>
      </c>
      <c r="E33" s="84">
        <f>'[1]All Calculations'!CU$199</f>
        <v>0</v>
      </c>
      <c r="F33" s="122">
        <f t="shared" si="2"/>
        <v>0.14634146341463414</v>
      </c>
      <c r="G33" s="70"/>
      <c r="H33" s="86" t="str">
        <f>'[1]Risk factors'!AZ$6</f>
        <v>Preoperative IABP use</v>
      </c>
      <c r="I33" s="83">
        <f>'[1]All Calculations'!CM$2</f>
        <v>23</v>
      </c>
      <c r="J33" s="84">
        <f>'[1]All Calculations'!CM$201</f>
        <v>8</v>
      </c>
      <c r="K33" s="84">
        <f>'[1]All Calculations'!CM$202</f>
        <v>8</v>
      </c>
      <c r="L33" s="84">
        <f>'[1]All Calculations'!CM$205</f>
        <v>0</v>
      </c>
      <c r="M33" s="87">
        <f t="shared" si="0"/>
        <v>0.17777777777777778</v>
      </c>
      <c r="N33" s="88">
        <v>7.046070460704601E-3</v>
      </c>
      <c r="O33" s="74" t="s">
        <v>35</v>
      </c>
      <c r="P33" s="89"/>
      <c r="Q33" s="90" t="str">
        <f>'[1]Risk factors'!DI$6</f>
        <v>Postoperative variables</v>
      </c>
      <c r="R33" s="83">
        <f>'[1]All Calculations'!EV$2</f>
        <v>999</v>
      </c>
      <c r="S33" s="84">
        <f>'[1]All Calculations'!EV$207</f>
        <v>7</v>
      </c>
      <c r="T33" s="84">
        <f>'[1]All Calculations'!EV$208</f>
        <v>6</v>
      </c>
      <c r="U33" s="84">
        <f>'[1]All Calculations'!EV$210</f>
        <v>1</v>
      </c>
      <c r="V33" s="91">
        <f t="shared" si="1"/>
        <v>0.12244897959183673</v>
      </c>
      <c r="W33" s="91">
        <v>4.9278247884519663E-2</v>
      </c>
      <c r="X33" s="91" t="s">
        <v>35</v>
      </c>
      <c r="Y33" s="92">
        <v>-5.5328798185941053E-2</v>
      </c>
      <c r="Z33" s="81" t="s">
        <v>35</v>
      </c>
      <c r="AA33" s="65"/>
    </row>
    <row r="34" spans="1:27">
      <c r="A34" s="82" t="str">
        <f>'[1]Risk factors'!BI$6</f>
        <v>Cardiogenic shock</v>
      </c>
      <c r="B34" s="83">
        <f>'[1]All Calculations'!CV$2</f>
        <v>30</v>
      </c>
      <c r="C34" s="84">
        <f>'[1]All Calculations'!CV$195</f>
        <v>6</v>
      </c>
      <c r="D34" s="84">
        <f>'[1]All Calculations'!CV$196</f>
        <v>6</v>
      </c>
      <c r="E34" s="84">
        <f>'[1]All Calculations'!CV$199</f>
        <v>0</v>
      </c>
      <c r="F34" s="122">
        <f t="shared" si="2"/>
        <v>0.14634146341463414</v>
      </c>
      <c r="G34" s="129"/>
      <c r="H34" s="86" t="str">
        <f>'[1]Risk factors'!DI$6</f>
        <v>Postoperative variables</v>
      </c>
      <c r="I34" s="83">
        <f>'[1]All Calculations'!EV$2</f>
        <v>999</v>
      </c>
      <c r="J34" s="84">
        <f>'[1]All Calculations'!EV$201</f>
        <v>12</v>
      </c>
      <c r="K34" s="84">
        <f>'[1]All Calculations'!EV$202</f>
        <v>8</v>
      </c>
      <c r="L34" s="84">
        <f>'[1]All Calculations'!EV$205</f>
        <v>4</v>
      </c>
      <c r="M34" s="87">
        <f t="shared" si="0"/>
        <v>0.17777777777777778</v>
      </c>
      <c r="N34" s="88">
        <v>0.10460704607046072</v>
      </c>
      <c r="O34" s="74" t="s">
        <v>35</v>
      </c>
      <c r="P34" s="130"/>
      <c r="Q34" s="90" t="str">
        <f>'[1]Risk factors'!X$6</f>
        <v>Extracardiac arteriopathy</v>
      </c>
      <c r="R34" s="83" t="str">
        <f>'[1]All Calculations'!BK$2</f>
        <v>13a</v>
      </c>
      <c r="S34" s="84">
        <f>'[1]All Calculations'!BK$207</f>
        <v>7</v>
      </c>
      <c r="T34" s="84">
        <f>'[1]All Calculations'!BK$208</f>
        <v>6</v>
      </c>
      <c r="U34" s="84">
        <f>'[1]All Calculations'!BK$210</f>
        <v>0</v>
      </c>
      <c r="V34" s="91">
        <f t="shared" si="1"/>
        <v>0.12244897959183673</v>
      </c>
      <c r="W34" s="91">
        <v>0.12244897959183673</v>
      </c>
      <c r="X34" s="91" t="s">
        <v>35</v>
      </c>
      <c r="Y34" s="92">
        <v>-1.08843537414966E-2</v>
      </c>
      <c r="Z34" s="81" t="s">
        <v>35</v>
      </c>
      <c r="AA34" s="128"/>
    </row>
    <row r="35" spans="1:27">
      <c r="A35" s="82" t="str">
        <f>'[1]Risk factors'!CE$6</f>
        <v>Non-CABG surgery</v>
      </c>
      <c r="B35" s="83">
        <f>'[1]All Calculations'!DR$2</f>
        <v>41</v>
      </c>
      <c r="C35" s="84">
        <f>'[1]All Calculations'!DR$195</f>
        <v>6</v>
      </c>
      <c r="D35" s="84">
        <f>'[1]All Calculations'!DR$196</f>
        <v>6</v>
      </c>
      <c r="E35" s="84">
        <f>'[1]All Calculations'!DR$199</f>
        <v>0</v>
      </c>
      <c r="F35" s="122">
        <f t="shared" si="2"/>
        <v>0.14634146341463414</v>
      </c>
      <c r="G35" s="129"/>
      <c r="H35" s="107" t="str">
        <f>'[1]Risk factors'!BV$6</f>
        <v>Comb. PCI variables</v>
      </c>
      <c r="I35" s="104" t="str">
        <f>'[1]All Calculations'!DI$2</f>
        <v>37x</v>
      </c>
      <c r="J35" s="105">
        <f>'[1]All Calculations'!DI$201</f>
        <v>8</v>
      </c>
      <c r="K35" s="105">
        <f>'[1]All Calculations'!DI$202</f>
        <v>8</v>
      </c>
      <c r="L35" s="105">
        <f>'[1]All Calculations'!DI$205</f>
        <v>0</v>
      </c>
      <c r="M35" s="108">
        <f t="shared" si="0"/>
        <v>0.17777777777777778</v>
      </c>
      <c r="N35" s="109">
        <v>3.1436314363143647E-2</v>
      </c>
      <c r="O35" s="74" t="s">
        <v>35</v>
      </c>
      <c r="P35" s="130"/>
      <c r="Q35" s="90" t="str">
        <f>'[1]Risk factors'!BA$6</f>
        <v>Inotropic medication</v>
      </c>
      <c r="R35" s="83" t="str">
        <f>'[1]All Calculations'!CN$2</f>
        <v>23a</v>
      </c>
      <c r="S35" s="84">
        <f>'[1]All Calculations'!CN$207</f>
        <v>9</v>
      </c>
      <c r="T35" s="84">
        <f>'[1]All Calculations'!CN$208</f>
        <v>6</v>
      </c>
      <c r="U35" s="84">
        <f>'[1]All Calculations'!CN$210</f>
        <v>1</v>
      </c>
      <c r="V35" s="91">
        <f t="shared" si="1"/>
        <v>0.12244897959183673</v>
      </c>
      <c r="W35" s="91">
        <v>4.9278247884519663E-2</v>
      </c>
      <c r="X35" s="91" t="s">
        <v>35</v>
      </c>
      <c r="Y35" s="92">
        <v>5.5782312925170066E-2</v>
      </c>
      <c r="Z35" s="81" t="s">
        <v>35</v>
      </c>
      <c r="AA35" s="128"/>
    </row>
    <row r="36" spans="1:27">
      <c r="A36" s="82" t="str">
        <f>'[1]Risk factors'!CP$6</f>
        <v>Concurrent procedure</v>
      </c>
      <c r="B36" s="83">
        <f>'[1]All Calculations'!EC$2</f>
        <v>47</v>
      </c>
      <c r="C36" s="84">
        <f>'[1]All Calculations'!EC$195</f>
        <v>6</v>
      </c>
      <c r="D36" s="84">
        <f>'[1]All Calculations'!EC$196</f>
        <v>6</v>
      </c>
      <c r="E36" s="84">
        <f>'[1]All Calculations'!EC$199</f>
        <v>0</v>
      </c>
      <c r="F36" s="122">
        <f t="shared" si="2"/>
        <v>0.14634146341463414</v>
      </c>
      <c r="G36" s="70"/>
      <c r="H36" s="86" t="str">
        <f>'[1]Risk factors'!BX$6</f>
        <v>Any arrhythmia</v>
      </c>
      <c r="I36" s="83" t="str">
        <f>'[1]All Calculations'!DK$2</f>
        <v>39a</v>
      </c>
      <c r="J36" s="84">
        <f>'[1]All Calculations'!DK$201</f>
        <v>7</v>
      </c>
      <c r="K36" s="84">
        <f>'[1]All Calculations'!DK$202</f>
        <v>7</v>
      </c>
      <c r="L36" s="84">
        <f>'[1]All Calculations'!DK$205</f>
        <v>0</v>
      </c>
      <c r="M36" s="87">
        <f t="shared" si="0"/>
        <v>0.15555555555555556</v>
      </c>
      <c r="N36" s="88">
        <v>3.3604336043360439E-2</v>
      </c>
      <c r="O36" s="74" t="s">
        <v>35</v>
      </c>
      <c r="P36" s="89"/>
      <c r="Q36" s="90" t="str">
        <f>'[1]Risk factors'!BY$6</f>
        <v>Atrial arrhythmia</v>
      </c>
      <c r="R36" s="83" t="str">
        <f>'[1]All Calculations'!DL$2</f>
        <v>39b</v>
      </c>
      <c r="S36" s="84">
        <f>'[1]All Calculations'!DL$207</f>
        <v>10</v>
      </c>
      <c r="T36" s="84">
        <f>'[1]All Calculations'!DL$208</f>
        <v>6</v>
      </c>
      <c r="U36" s="84">
        <f>'[1]All Calculations'!DL$210</f>
        <v>2</v>
      </c>
      <c r="V36" s="91">
        <f t="shared" si="1"/>
        <v>0.12244897959183673</v>
      </c>
      <c r="W36" s="91">
        <v>9.8058735689397714E-2</v>
      </c>
      <c r="X36" s="91" t="s">
        <v>35</v>
      </c>
      <c r="Y36" s="92">
        <v>7.8004535147392279E-2</v>
      </c>
      <c r="Z36" s="81" t="s">
        <v>35</v>
      </c>
      <c r="AA36" s="65"/>
    </row>
    <row r="37" spans="1:27">
      <c r="A37" s="82" t="str">
        <f>'[1]Risk factors'!AP$6</f>
        <v>Diffuse / severe disease</v>
      </c>
      <c r="B37" s="83" t="str">
        <f>'[1]All Calculations'!CC$2</f>
        <v>18a</v>
      </c>
      <c r="C37" s="84">
        <f>'[1]All Calculations'!CC$195</f>
        <v>6</v>
      </c>
      <c r="D37" s="84">
        <f>'[1]All Calculations'!CC$196</f>
        <v>6</v>
      </c>
      <c r="E37" s="84">
        <f>'[1]All Calculations'!CC$199</f>
        <v>0</v>
      </c>
      <c r="F37" s="122">
        <f t="shared" si="2"/>
        <v>0.14634146341463414</v>
      </c>
      <c r="G37" s="70"/>
      <c r="H37" s="86" t="str">
        <f>'[1]Risk factors'!BS$6</f>
        <v>Prior/recent PCI or PTCA</v>
      </c>
      <c r="I37" s="83">
        <f>'[1]All Calculations'!DF$2</f>
        <v>37</v>
      </c>
      <c r="J37" s="84">
        <f>'[1]All Calculations'!DF$201</f>
        <v>6</v>
      </c>
      <c r="K37" s="84">
        <f>'[1]All Calculations'!DF$202</f>
        <v>6</v>
      </c>
      <c r="L37" s="84">
        <f>'[1]All Calculations'!DF$205</f>
        <v>0</v>
      </c>
      <c r="M37" s="87">
        <f t="shared" si="0"/>
        <v>0.13333333333333333</v>
      </c>
      <c r="N37" s="88">
        <v>6.0162601626016263E-2</v>
      </c>
      <c r="O37" s="74" t="s">
        <v>35</v>
      </c>
      <c r="P37" s="89"/>
      <c r="Q37" s="90" t="str">
        <f>'[1]Risk factors'!S$6</f>
        <v>Pulmonary hypertension</v>
      </c>
      <c r="R37" s="83" t="str">
        <f>'[1]All Calculations'!BF$2</f>
        <v>09</v>
      </c>
      <c r="S37" s="84">
        <f>'[1]All Calculations'!BF$207</f>
        <v>5</v>
      </c>
      <c r="T37" s="84">
        <f>'[1]All Calculations'!BF$208</f>
        <v>5</v>
      </c>
      <c r="U37" s="84">
        <f>'[1]All Calculations'!BF$210</f>
        <v>0</v>
      </c>
      <c r="V37" s="91">
        <f t="shared" si="1"/>
        <v>0.10204081632653061</v>
      </c>
      <c r="W37" s="91">
        <v>4.4798407167745136E-3</v>
      </c>
      <c r="X37" s="91" t="s">
        <v>35</v>
      </c>
      <c r="Y37" s="92">
        <v>-0.1201814058956916</v>
      </c>
      <c r="Z37" s="81" t="s">
        <v>35</v>
      </c>
      <c r="AA37" s="65"/>
    </row>
    <row r="38" spans="1:27">
      <c r="A38" s="103" t="str">
        <f>'[1]Risk factors'!AT$6</f>
        <v>Comb. graft variables</v>
      </c>
      <c r="B38" s="104" t="str">
        <f>'[1]All Calculations'!CG$2</f>
        <v>19x</v>
      </c>
      <c r="C38" s="105">
        <f>'[1]All Calculations'!CG$195</f>
        <v>6</v>
      </c>
      <c r="D38" s="105">
        <f>'[1]All Calculations'!CG$196</f>
        <v>6</v>
      </c>
      <c r="E38" s="105">
        <f>'[1]All Calculations'!CG$199</f>
        <v>0</v>
      </c>
      <c r="F38" s="106">
        <f t="shared" si="2"/>
        <v>0.14634146341463414</v>
      </c>
      <c r="G38" s="70"/>
      <c r="H38" s="86" t="str">
        <f>'[1]Risk factors'!CE$6</f>
        <v>Non-CABG surgery</v>
      </c>
      <c r="I38" s="83">
        <f>'[1]All Calculations'!DR$2</f>
        <v>41</v>
      </c>
      <c r="J38" s="84">
        <f>'[1]All Calculations'!DR$201</f>
        <v>6</v>
      </c>
      <c r="K38" s="84">
        <f>'[1]All Calculations'!DR$202</f>
        <v>6</v>
      </c>
      <c r="L38" s="84">
        <f>'[1]All Calculations'!DR$205</f>
        <v>0</v>
      </c>
      <c r="M38" s="87">
        <f t="shared" si="0"/>
        <v>0.13333333333333333</v>
      </c>
      <c r="N38" s="88">
        <v>-1.3008130081300806E-2</v>
      </c>
      <c r="O38" s="74" t="s">
        <v>35</v>
      </c>
      <c r="P38" s="89"/>
      <c r="Q38" s="90" t="str">
        <f>'[1]Risk factors'!AD$6</f>
        <v>Angina</v>
      </c>
      <c r="R38" s="83">
        <f>'[1]All Calculations'!BQ$2</f>
        <v>15</v>
      </c>
      <c r="S38" s="84">
        <f>'[1]All Calculations'!BQ$207</f>
        <v>8</v>
      </c>
      <c r="T38" s="84">
        <f>'[1]All Calculations'!BQ$208</f>
        <v>5</v>
      </c>
      <c r="U38" s="84">
        <f>'[1]All Calculations'!BQ$210</f>
        <v>1</v>
      </c>
      <c r="V38" s="91">
        <f t="shared" si="1"/>
        <v>0.10204081632653061</v>
      </c>
      <c r="W38" s="91">
        <v>-0.21503235440517671</v>
      </c>
      <c r="X38" s="91" t="s">
        <v>36</v>
      </c>
      <c r="Y38" s="92">
        <v>-9.0702947845804904E-3</v>
      </c>
      <c r="Z38" s="81" t="s">
        <v>35</v>
      </c>
      <c r="AA38" s="65"/>
    </row>
    <row r="39" spans="1:27">
      <c r="A39" s="103" t="str">
        <f>'[1]Risk factors'!AX$6</f>
        <v>Comb. HTN or BP</v>
      </c>
      <c r="B39" s="104" t="str">
        <f>'[1]All Calculations'!CK$2</f>
        <v>21x</v>
      </c>
      <c r="C39" s="105">
        <f>'[1]All Calculations'!CK$195</f>
        <v>6</v>
      </c>
      <c r="D39" s="105">
        <f>'[1]All Calculations'!CK$196</f>
        <v>6</v>
      </c>
      <c r="E39" s="105">
        <f>'[1]All Calculations'!CK$199</f>
        <v>0</v>
      </c>
      <c r="F39" s="106">
        <f t="shared" si="2"/>
        <v>0.14634146341463414</v>
      </c>
      <c r="G39" s="129"/>
      <c r="H39" s="86" t="str">
        <f>'[1]Risk factors'!X$6</f>
        <v>Extracardiac arteriopathy</v>
      </c>
      <c r="I39" s="83" t="str">
        <f>'[1]All Calculations'!BK$2</f>
        <v>13a</v>
      </c>
      <c r="J39" s="84">
        <f>'[1]All Calculations'!BK$201</f>
        <v>6</v>
      </c>
      <c r="K39" s="84">
        <f>'[1]All Calculations'!BK$202</f>
        <v>6</v>
      </c>
      <c r="L39" s="84">
        <f>'[1]All Calculations'!BK$205</f>
        <v>0</v>
      </c>
      <c r="M39" s="87">
        <f t="shared" si="0"/>
        <v>0.13333333333333333</v>
      </c>
      <c r="N39" s="88">
        <v>0.13333333333333333</v>
      </c>
      <c r="O39" s="74" t="s">
        <v>35</v>
      </c>
      <c r="P39" s="130"/>
      <c r="Q39" s="90" t="str">
        <f>'[1]Risk factors'!BP$6</f>
        <v>On- vs. off-pump CABG</v>
      </c>
      <c r="R39" s="83">
        <f>'[1]All Calculations'!DC$2</f>
        <v>34</v>
      </c>
      <c r="S39" s="84">
        <f>'[1]All Calculations'!DC$207</f>
        <v>6</v>
      </c>
      <c r="T39" s="84">
        <f>'[1]All Calculations'!DC$208</f>
        <v>5</v>
      </c>
      <c r="U39" s="84">
        <f>'[1]All Calculations'!DC$210</f>
        <v>1</v>
      </c>
      <c r="V39" s="91">
        <f t="shared" si="1"/>
        <v>0.10204081632653061</v>
      </c>
      <c r="W39" s="91">
        <v>0.10204081632653061</v>
      </c>
      <c r="X39" s="91" t="s">
        <v>35</v>
      </c>
      <c r="Y39" s="92">
        <v>5.7596371882086168E-2</v>
      </c>
      <c r="Z39" s="81" t="s">
        <v>35</v>
      </c>
      <c r="AA39" s="65"/>
    </row>
    <row r="40" spans="1:27">
      <c r="A40" s="103" t="str">
        <f>'[1]Risk factors'!BV$6</f>
        <v>Comb. PCI variables</v>
      </c>
      <c r="B40" s="104" t="str">
        <f>'[1]All Calculations'!DI$2</f>
        <v>37x</v>
      </c>
      <c r="C40" s="105">
        <f>'[1]All Calculations'!DI$195</f>
        <v>6</v>
      </c>
      <c r="D40" s="105">
        <f>'[1]All Calculations'!DI$196</f>
        <v>6</v>
      </c>
      <c r="E40" s="105">
        <f>'[1]All Calculations'!DI$199</f>
        <v>0</v>
      </c>
      <c r="F40" s="106">
        <f t="shared" si="2"/>
        <v>0.14634146341463414</v>
      </c>
      <c r="G40" s="70"/>
      <c r="H40" s="86" t="str">
        <f>'[1]Risk factors'!AK$6</f>
        <v>Preoperative diuretic use</v>
      </c>
      <c r="I40" s="83" t="str">
        <f>'[1]All Calculations'!BX$2</f>
        <v>17b</v>
      </c>
      <c r="J40" s="84">
        <f>'[1]All Calculations'!BX$201</f>
        <v>7</v>
      </c>
      <c r="K40" s="84">
        <f>'[1]All Calculations'!BX$202</f>
        <v>6</v>
      </c>
      <c r="L40" s="84">
        <f>'[1]All Calculations'!BX$205</f>
        <v>1</v>
      </c>
      <c r="M40" s="87">
        <f t="shared" si="0"/>
        <v>0.13333333333333333</v>
      </c>
      <c r="N40" s="88">
        <v>6.0162601626016263E-2</v>
      </c>
      <c r="O40" s="74" t="s">
        <v>35</v>
      </c>
      <c r="P40" s="89"/>
      <c r="Q40" s="118" t="str">
        <f>'[1]Risk factors'!CC$6</f>
        <v>Comb. ECG or arrhythmia variables</v>
      </c>
      <c r="R40" s="104" t="str">
        <f>'[1]All Calculations'!DP$2</f>
        <v>39x</v>
      </c>
      <c r="S40" s="105">
        <f>'[1]All Calculations'!DP$207</f>
        <v>7</v>
      </c>
      <c r="T40" s="105">
        <f>'[1]All Calculations'!DP$208</f>
        <v>5</v>
      </c>
      <c r="U40" s="105">
        <f>'[1]All Calculations'!DP$210</f>
        <v>0</v>
      </c>
      <c r="V40" s="119">
        <f t="shared" si="1"/>
        <v>0.10204081632653061</v>
      </c>
      <c r="W40" s="119">
        <v>-0.16625186660029867</v>
      </c>
      <c r="X40" s="91" t="s">
        <v>35</v>
      </c>
      <c r="Y40" s="121">
        <v>-0.1201814058956916</v>
      </c>
      <c r="Z40" s="81" t="s">
        <v>35</v>
      </c>
      <c r="AA40" s="128"/>
    </row>
    <row r="41" spans="1:27">
      <c r="A41" s="82" t="str">
        <f>'[1]Risk factors'!BG$6</f>
        <v>Cardiopulmonary bypass time</v>
      </c>
      <c r="B41" s="83">
        <f>'[1]All Calculations'!CT$2</f>
        <v>28</v>
      </c>
      <c r="C41" s="84">
        <f>'[1]All Calculations'!CT$195</f>
        <v>5</v>
      </c>
      <c r="D41" s="84">
        <f>'[1]All Calculations'!CT$196</f>
        <v>5</v>
      </c>
      <c r="E41" s="84">
        <f>'[1]All Calculations'!CT$199</f>
        <v>0</v>
      </c>
      <c r="F41" s="122">
        <f t="shared" si="2"/>
        <v>0.12195121951219512</v>
      </c>
      <c r="G41" s="70"/>
      <c r="H41" s="86" t="str">
        <f>'[1]Risk factors'!AD$6</f>
        <v>Angina</v>
      </c>
      <c r="I41" s="83">
        <f>'[1]All Calculations'!BQ$2</f>
        <v>15</v>
      </c>
      <c r="J41" s="84">
        <f>'[1]All Calculations'!BQ$201</f>
        <v>5</v>
      </c>
      <c r="K41" s="84">
        <f>'[1]All Calculations'!BQ$202</f>
        <v>5</v>
      </c>
      <c r="L41" s="84">
        <f>'[1]All Calculations'!BQ$205</f>
        <v>0</v>
      </c>
      <c r="M41" s="87">
        <f t="shared" si="0"/>
        <v>0.1111111111111111</v>
      </c>
      <c r="N41" s="88">
        <v>-0.20596205962059622</v>
      </c>
      <c r="O41" s="74" t="s">
        <v>36</v>
      </c>
      <c r="P41" s="89"/>
      <c r="Q41" s="118" t="str">
        <f>'[1]Risk factors'!AT$6</f>
        <v>Comb. graft variables</v>
      </c>
      <c r="R41" s="104" t="str">
        <f>'[1]All Calculations'!CG$2</f>
        <v>19x</v>
      </c>
      <c r="S41" s="105">
        <f>'[1]All Calculations'!CG$207</f>
        <v>6</v>
      </c>
      <c r="T41" s="105">
        <f>'[1]All Calculations'!CG$208</f>
        <v>4</v>
      </c>
      <c r="U41" s="105">
        <f>'[1]All Calculations'!CG$210</f>
        <v>2</v>
      </c>
      <c r="V41" s="119">
        <f t="shared" si="1"/>
        <v>8.1632653061224483E-2</v>
      </c>
      <c r="W41" s="119">
        <v>-6.4708810353409654E-2</v>
      </c>
      <c r="X41" s="119" t="s">
        <v>35</v>
      </c>
      <c r="Y41" s="121">
        <v>-7.256235827664409E-3</v>
      </c>
      <c r="Z41" s="81" t="s">
        <v>35</v>
      </c>
      <c r="AA41" s="65"/>
    </row>
    <row r="42" spans="1:27">
      <c r="A42" s="82" t="str">
        <f>'[1]Risk factors'!BX$6</f>
        <v>Any arrhythmia</v>
      </c>
      <c r="B42" s="83" t="str">
        <f>'[1]All Calculations'!DK$2</f>
        <v>39a</v>
      </c>
      <c r="C42" s="84">
        <f>'[1]All Calculations'!DK$195</f>
        <v>5</v>
      </c>
      <c r="D42" s="84">
        <f>'[1]All Calculations'!DK$196</f>
        <v>5</v>
      </c>
      <c r="E42" s="84">
        <f>'[1]All Calculations'!DK$199</f>
        <v>0</v>
      </c>
      <c r="F42" s="122">
        <f t="shared" si="2"/>
        <v>0.12195121951219512</v>
      </c>
      <c r="G42" s="70"/>
      <c r="H42" s="86" t="str">
        <f>'[1]Risk factors'!BQ$6</f>
        <v>Endocarditis</v>
      </c>
      <c r="I42" s="83">
        <f>'[1]All Calculations'!DD$2</f>
        <v>35</v>
      </c>
      <c r="J42" s="84">
        <f>'[1]All Calculations'!DD$201</f>
        <v>5</v>
      </c>
      <c r="K42" s="84">
        <f>'[1]All Calculations'!DD$202</f>
        <v>5</v>
      </c>
      <c r="L42" s="84">
        <f>'[1]All Calculations'!DD$205</f>
        <v>0</v>
      </c>
      <c r="M42" s="87">
        <f t="shared" si="0"/>
        <v>0.1111111111111111</v>
      </c>
      <c r="N42" s="88">
        <v>6.2330623306233054E-2</v>
      </c>
      <c r="O42" s="74" t="s">
        <v>35</v>
      </c>
      <c r="P42" s="89"/>
      <c r="Q42" s="90" t="str">
        <f>'[1]Risk factors'!BX$6</f>
        <v>Any arrhythmia</v>
      </c>
      <c r="R42" s="83" t="str">
        <f>'[1]All Calculations'!DK$2</f>
        <v>39a</v>
      </c>
      <c r="S42" s="84">
        <f>'[1]All Calculations'!DK$207</f>
        <v>5</v>
      </c>
      <c r="T42" s="84">
        <f>'[1]All Calculations'!DK$208</f>
        <v>4</v>
      </c>
      <c r="U42" s="84">
        <f>'[1]All Calculations'!DK$210</f>
        <v>0</v>
      </c>
      <c r="V42" s="91">
        <f t="shared" si="1"/>
        <v>8.1632653061224483E-2</v>
      </c>
      <c r="W42" s="91">
        <v>-4.0318566450970636E-2</v>
      </c>
      <c r="X42" s="91" t="s">
        <v>35</v>
      </c>
      <c r="Y42" s="92">
        <v>-7.3922902494331075E-2</v>
      </c>
      <c r="Z42" s="81" t="s">
        <v>35</v>
      </c>
      <c r="AA42" s="65"/>
    </row>
    <row r="43" spans="1:27" ht="17" customHeight="1" thickBot="1">
      <c r="A43" s="82" t="str">
        <f>'[1]Risk factors'!S$6</f>
        <v>Pulmonary hypertension</v>
      </c>
      <c r="B43" s="83" t="str">
        <f>'[1]All Calculations'!BF$2</f>
        <v>09</v>
      </c>
      <c r="C43" s="84">
        <f>'[1]All Calculations'!BF$195</f>
        <v>4</v>
      </c>
      <c r="D43" s="84">
        <f>'[1]All Calculations'!BF$196</f>
        <v>4</v>
      </c>
      <c r="E43" s="84">
        <f>'[1]All Calculations'!BF$199</f>
        <v>0</v>
      </c>
      <c r="F43" s="122">
        <f t="shared" si="2"/>
        <v>9.7560975609756101E-2</v>
      </c>
      <c r="G43" s="70"/>
      <c r="H43" s="86" t="str">
        <f>'[1]Risk factors'!DH$6</f>
        <v>Intraoperative variables</v>
      </c>
      <c r="I43" s="83">
        <f>'[1]All Calculations'!EU$2</f>
        <v>888</v>
      </c>
      <c r="J43" s="84">
        <f>'[1]All Calculations'!EU$201</f>
        <v>6</v>
      </c>
      <c r="K43" s="84">
        <f>'[1]All Calculations'!EU$202</f>
        <v>5</v>
      </c>
      <c r="L43" s="84">
        <f>'[1]All Calculations'!EU$205</f>
        <v>1</v>
      </c>
      <c r="M43" s="87">
        <f t="shared" si="0"/>
        <v>0.1111111111111111</v>
      </c>
      <c r="N43" s="88">
        <v>0.1111111111111111</v>
      </c>
      <c r="O43" s="144" t="s">
        <v>35</v>
      </c>
      <c r="P43" s="89"/>
      <c r="Q43" s="90" t="str">
        <f>'[1]Risk factors'!AY$6</f>
        <v>Race or ethnicity</v>
      </c>
      <c r="R43" s="83">
        <f>'[1]All Calculations'!CL$2</f>
        <v>22</v>
      </c>
      <c r="S43" s="84">
        <f>'[1]All Calculations'!CL$207</f>
        <v>7</v>
      </c>
      <c r="T43" s="84">
        <f>'[1]All Calculations'!CL$208</f>
        <v>3</v>
      </c>
      <c r="U43" s="84">
        <f>'[1]All Calculations'!CL$210</f>
        <v>1</v>
      </c>
      <c r="V43" s="91">
        <f t="shared" si="1"/>
        <v>6.1224489795918366E-2</v>
      </c>
      <c r="W43" s="91">
        <v>6.1224489795918366E-2</v>
      </c>
      <c r="X43" s="91" t="s">
        <v>35</v>
      </c>
      <c r="Y43" s="92">
        <v>-2.7664399092970526E-2</v>
      </c>
      <c r="Z43" s="81" t="s">
        <v>35</v>
      </c>
      <c r="AA43" s="65"/>
    </row>
    <row r="44" spans="1:27" s="5" customFormat="1">
      <c r="A44" s="82" t="str">
        <f>'[1]Risk factors'!AJ$6</f>
        <v>Pulmonary Rales</v>
      </c>
      <c r="B44" s="83" t="str">
        <f>'[1]All Calculations'!BW$2</f>
        <v>17a</v>
      </c>
      <c r="C44" s="84">
        <f>'[1]All Calculations'!BW$195</f>
        <v>4</v>
      </c>
      <c r="D44" s="84">
        <f>'[1]All Calculations'!BW$196</f>
        <v>4</v>
      </c>
      <c r="E44" s="84">
        <f>'[1]All Calculations'!BW$199</f>
        <v>0</v>
      </c>
      <c r="F44" s="122">
        <f t="shared" si="2"/>
        <v>9.7560975609756101E-2</v>
      </c>
      <c r="G44" s="129"/>
      <c r="H44" s="86" t="str">
        <f>'[1]Risk factors'!AY$6</f>
        <v>Race or ethnicity</v>
      </c>
      <c r="I44" s="83">
        <f>'[1]All Calculations'!CL$2</f>
        <v>22</v>
      </c>
      <c r="J44" s="84">
        <f>'[1]All Calculations'!CL$201</f>
        <v>4</v>
      </c>
      <c r="K44" s="84">
        <f>'[1]All Calculations'!CL$202</f>
        <v>4</v>
      </c>
      <c r="L44" s="84">
        <f>'[1]All Calculations'!CL$205</f>
        <v>0</v>
      </c>
      <c r="M44" s="87">
        <f t="shared" si="0"/>
        <v>8.8888888888888892E-2</v>
      </c>
      <c r="N44" s="88">
        <v>8.8888888888888892E-2</v>
      </c>
      <c r="O44" s="74" t="s">
        <v>35</v>
      </c>
      <c r="P44" s="130"/>
      <c r="Q44" s="90" t="str">
        <f>'[1]Risk factors'!BF$6</f>
        <v>Left main disease</v>
      </c>
      <c r="R44" s="83">
        <f>'[1]All Calculations'!CS$2</f>
        <v>27</v>
      </c>
      <c r="S44" s="84">
        <f>'[1]All Calculations'!CS$207</f>
        <v>7</v>
      </c>
      <c r="T44" s="84">
        <f>'[1]All Calculations'!CS$208</f>
        <v>3</v>
      </c>
      <c r="U44" s="84">
        <f>'[1]All Calculations'!CS$210</f>
        <v>1</v>
      </c>
      <c r="V44" s="91">
        <f t="shared" si="1"/>
        <v>6.1224489795918366E-2</v>
      </c>
      <c r="W44" s="91">
        <v>-0.2070681931309109</v>
      </c>
      <c r="X44" s="91" t="s">
        <v>36</v>
      </c>
      <c r="Y44" s="92">
        <v>-0.29433106575963719</v>
      </c>
      <c r="Z44" s="81" t="s">
        <v>36</v>
      </c>
      <c r="AA44" s="65"/>
    </row>
    <row r="45" spans="1:27">
      <c r="A45" s="82" t="str">
        <f>'[1]Risk factors'!AR$6</f>
        <v>Number of grafts</v>
      </c>
      <c r="B45" s="83">
        <f>'[1]All Calculations'!CE$2</f>
        <v>19</v>
      </c>
      <c r="C45" s="84">
        <f>'[1]All Calculations'!CE$195</f>
        <v>3</v>
      </c>
      <c r="D45" s="84">
        <f>'[1]All Calculations'!CE$196</f>
        <v>3</v>
      </c>
      <c r="E45" s="84">
        <f>'[1]All Calculations'!CE$199</f>
        <v>0</v>
      </c>
      <c r="F45" s="122">
        <f t="shared" si="2"/>
        <v>7.3170731707317069E-2</v>
      </c>
      <c r="G45" s="70"/>
      <c r="H45" s="86" t="str">
        <f>'[1]Risk factors'!BE$6</f>
        <v>Liver disease</v>
      </c>
      <c r="I45" s="83">
        <f>'[1]All Calculations'!CR$2</f>
        <v>26</v>
      </c>
      <c r="J45" s="84">
        <f>'[1]All Calculations'!CR$201</f>
        <v>4</v>
      </c>
      <c r="K45" s="84">
        <f>'[1]All Calculations'!CR$202</f>
        <v>4</v>
      </c>
      <c r="L45" s="84">
        <f>'[1]All Calculations'!CR$205</f>
        <v>0</v>
      </c>
      <c r="M45" s="87">
        <f t="shared" si="0"/>
        <v>8.8888888888888892E-2</v>
      </c>
      <c r="N45" s="88">
        <v>1.5718157181571824E-2</v>
      </c>
      <c r="O45" s="74" t="s">
        <v>35</v>
      </c>
      <c r="P45" s="89"/>
      <c r="Q45" s="90" t="str">
        <f>'[1]Risk factors'!BG$6</f>
        <v>Cardiopulmonary bypass time</v>
      </c>
      <c r="R45" s="83">
        <f>'[1]All Calculations'!CT$2</f>
        <v>28</v>
      </c>
      <c r="S45" s="84">
        <f>'[1]All Calculations'!CT$207</f>
        <v>3</v>
      </c>
      <c r="T45" s="84">
        <f>'[1]All Calculations'!CT$208</f>
        <v>3</v>
      </c>
      <c r="U45" s="84">
        <f>'[1]All Calculations'!CT$210</f>
        <v>0</v>
      </c>
      <c r="V45" s="91">
        <f t="shared" si="1"/>
        <v>6.1224489795918366E-2</v>
      </c>
      <c r="W45" s="91">
        <v>-6.0726729716276753E-2</v>
      </c>
      <c r="X45" s="91" t="s">
        <v>35</v>
      </c>
      <c r="Y45" s="92">
        <v>-2.7664399092970526E-2</v>
      </c>
      <c r="Z45" s="81" t="s">
        <v>35</v>
      </c>
      <c r="AA45" s="128"/>
    </row>
    <row r="46" spans="1:27">
      <c r="A46" s="82" t="str">
        <f>'[1]Risk factors'!BE$6</f>
        <v>Liver disease</v>
      </c>
      <c r="B46" s="83">
        <f>'[1]All Calculations'!CR$2</f>
        <v>26</v>
      </c>
      <c r="C46" s="84">
        <f>'[1]All Calculations'!CR$195</f>
        <v>3</v>
      </c>
      <c r="D46" s="84">
        <f>'[1]All Calculations'!CR$196</f>
        <v>3</v>
      </c>
      <c r="E46" s="84">
        <f>'[1]All Calculations'!CR$199</f>
        <v>0</v>
      </c>
      <c r="F46" s="122">
        <f t="shared" si="2"/>
        <v>7.3170731707317069E-2</v>
      </c>
      <c r="G46" s="70"/>
      <c r="H46" s="86" t="str">
        <f>'[1]Risk factors'!BG$6</f>
        <v>Cardiopulmonary bypass time</v>
      </c>
      <c r="I46" s="83">
        <f>'[1]All Calculations'!CT$2</f>
        <v>28</v>
      </c>
      <c r="J46" s="84">
        <f>'[1]All Calculations'!CT$201</f>
        <v>4</v>
      </c>
      <c r="K46" s="84">
        <f>'[1]All Calculations'!CT$202</f>
        <v>4</v>
      </c>
      <c r="L46" s="84">
        <f>'[1]All Calculations'!CT$205</f>
        <v>0</v>
      </c>
      <c r="M46" s="87">
        <f t="shared" si="0"/>
        <v>8.8888888888888892E-2</v>
      </c>
      <c r="N46" s="88">
        <v>-3.3062330623306227E-2</v>
      </c>
      <c r="O46" s="74" t="s">
        <v>35</v>
      </c>
      <c r="P46" s="89"/>
      <c r="Q46" s="90" t="str">
        <f>'[1]Risk factors'!BS$6</f>
        <v>Prior/recent PCI or PTCA</v>
      </c>
      <c r="R46" s="83">
        <f>'[1]All Calculations'!DF$2</f>
        <v>37</v>
      </c>
      <c r="S46" s="84">
        <f>'[1]All Calculations'!DF$207</f>
        <v>6</v>
      </c>
      <c r="T46" s="84">
        <f>'[1]All Calculations'!DF$208</f>
        <v>3</v>
      </c>
      <c r="U46" s="84">
        <f>'[1]All Calculations'!DF$210</f>
        <v>1</v>
      </c>
      <c r="V46" s="91">
        <f t="shared" si="1"/>
        <v>6.1224489795918366E-2</v>
      </c>
      <c r="W46" s="91">
        <v>-1.1946241911398703E-2</v>
      </c>
      <c r="X46" s="91" t="s">
        <v>35</v>
      </c>
      <c r="Y46" s="92">
        <v>-7.2108843537414966E-2</v>
      </c>
      <c r="Z46" s="81" t="s">
        <v>35</v>
      </c>
      <c r="AA46" s="65"/>
    </row>
    <row r="47" spans="1:27">
      <c r="A47" s="82" t="str">
        <f>'[1]Risk factors'!BS$6</f>
        <v>Prior/recent PCI or PTCA</v>
      </c>
      <c r="B47" s="83">
        <f>'[1]All Calculations'!DF$2</f>
        <v>37</v>
      </c>
      <c r="C47" s="84">
        <f>'[1]All Calculations'!DF$195</f>
        <v>3</v>
      </c>
      <c r="D47" s="84">
        <f>'[1]All Calculations'!DF$196</f>
        <v>3</v>
      </c>
      <c r="E47" s="84">
        <f>'[1]All Calculations'!DF$199</f>
        <v>0</v>
      </c>
      <c r="F47" s="85">
        <f t="shared" si="2"/>
        <v>7.3170731707317069E-2</v>
      </c>
      <c r="G47" s="70"/>
      <c r="H47" s="86" t="str">
        <f>'[1]Risk factors'!CI$6</f>
        <v>Critical state</v>
      </c>
      <c r="I47" s="83">
        <f>'[1]All Calculations'!DV$2</f>
        <v>43</v>
      </c>
      <c r="J47" s="84">
        <f>'[1]All Calculations'!DV$201</f>
        <v>4</v>
      </c>
      <c r="K47" s="84">
        <f>'[1]All Calculations'!DV$202</f>
        <v>4</v>
      </c>
      <c r="L47" s="84">
        <f>'[1]All Calculations'!DV$205</f>
        <v>0</v>
      </c>
      <c r="M47" s="87">
        <f t="shared" si="0"/>
        <v>8.8888888888888892E-2</v>
      </c>
      <c r="N47" s="88">
        <v>8.8888888888888892E-2</v>
      </c>
      <c r="O47" s="74" t="s">
        <v>35</v>
      </c>
      <c r="P47" s="89"/>
      <c r="Q47" s="118" t="str">
        <f>'[1]Risk factors'!AS$6</f>
        <v>Type of graft(s)</v>
      </c>
      <c r="R47" s="104" t="str">
        <f>'[1]All Calculations'!CF$2</f>
        <v>19a</v>
      </c>
      <c r="S47" s="105">
        <f>'[1]All Calculations'!CF$207</f>
        <v>4</v>
      </c>
      <c r="T47" s="105">
        <f>'[1]All Calculations'!CF$208</f>
        <v>3</v>
      </c>
      <c r="U47" s="105">
        <f>'[1]All Calculations'!CF$210</f>
        <v>1</v>
      </c>
      <c r="V47" s="119">
        <f t="shared" si="1"/>
        <v>6.1224489795918366E-2</v>
      </c>
      <c r="W47" s="119">
        <v>-1.1946241911398703E-2</v>
      </c>
      <c r="X47" s="91" t="s">
        <v>35</v>
      </c>
      <c r="Y47" s="121">
        <v>-5.4421768707482998E-3</v>
      </c>
      <c r="Z47" s="81" t="s">
        <v>35</v>
      </c>
      <c r="AA47" s="65"/>
    </row>
    <row r="48" spans="1:27">
      <c r="A48" s="82" t="str">
        <f>'[1]Risk factors'!CK$6</f>
        <v>Anemia (hemoglobin, hematocrit)</v>
      </c>
      <c r="B48" s="83">
        <f>'[1]All Calculations'!DX$2</f>
        <v>44</v>
      </c>
      <c r="C48" s="84">
        <f>'[1]All Calculations'!DX$195</f>
        <v>3</v>
      </c>
      <c r="D48" s="84">
        <f>'[1]All Calculations'!DX$196</f>
        <v>3</v>
      </c>
      <c r="E48" s="84">
        <f>'[1]All Calculations'!DX$199</f>
        <v>0</v>
      </c>
      <c r="F48" s="85">
        <f t="shared" si="2"/>
        <v>7.3170731707317069E-2</v>
      </c>
      <c r="G48" s="129"/>
      <c r="H48" s="86" t="str">
        <f>'[1]Risk factors'!CO$6</f>
        <v>Preop intubation</v>
      </c>
      <c r="I48" s="83">
        <f>'[1]All Calculations'!EB$2</f>
        <v>46</v>
      </c>
      <c r="J48" s="84">
        <f>'[1]All Calculations'!EB$201</f>
        <v>4</v>
      </c>
      <c r="K48" s="84">
        <f>'[1]All Calculations'!EB$202</f>
        <v>4</v>
      </c>
      <c r="L48" s="84">
        <f>'[1]All Calculations'!EB$205</f>
        <v>0</v>
      </c>
      <c r="M48" s="87">
        <f t="shared" si="0"/>
        <v>8.8888888888888892E-2</v>
      </c>
      <c r="N48" s="88">
        <v>1.5718157181571824E-2</v>
      </c>
      <c r="O48" s="74" t="s">
        <v>35</v>
      </c>
      <c r="P48" s="130"/>
      <c r="Q48" s="90" t="str">
        <f>'[1]Risk factors'!CU$6</f>
        <v>Other preoperative labs</v>
      </c>
      <c r="R48" s="83" t="str">
        <f>'[1]All Calculations'!EH$2</f>
        <v>51a</v>
      </c>
      <c r="S48" s="84">
        <f>'[1]All Calculations'!EH$207</f>
        <v>3</v>
      </c>
      <c r="T48" s="84">
        <f>'[1]All Calculations'!EH$208</f>
        <v>3</v>
      </c>
      <c r="U48" s="84">
        <f>'[1]All Calculations'!EH$210</f>
        <v>0</v>
      </c>
      <c r="V48" s="91">
        <f t="shared" si="1"/>
        <v>6.1224489795918366E-2</v>
      </c>
      <c r="W48" s="91">
        <v>6.1224489795918366E-2</v>
      </c>
      <c r="X48" s="91" t="s">
        <v>35</v>
      </c>
      <c r="Y48" s="92">
        <v>6.1224489795918366E-2</v>
      </c>
      <c r="Z48" s="81" t="s">
        <v>35</v>
      </c>
      <c r="AA48" s="65"/>
    </row>
    <row r="49" spans="1:27">
      <c r="A49" s="82" t="str">
        <f>'[1]Risk factors'!CO$6</f>
        <v>Preop intubation</v>
      </c>
      <c r="B49" s="83">
        <f>'[1]All Calculations'!EB$2</f>
        <v>46</v>
      </c>
      <c r="C49" s="84">
        <f>'[1]All Calculations'!EB$195</f>
        <v>3</v>
      </c>
      <c r="D49" s="84">
        <f>'[1]All Calculations'!EB$196</f>
        <v>3</v>
      </c>
      <c r="E49" s="84">
        <f>'[1]All Calculations'!EB$199</f>
        <v>0</v>
      </c>
      <c r="F49" s="85">
        <f t="shared" si="2"/>
        <v>7.3170731707317069E-2</v>
      </c>
      <c r="G49" s="70"/>
      <c r="H49" s="86" t="str">
        <f>'[1]Risk factors'!AB$6</f>
        <v>Dyspnea</v>
      </c>
      <c r="I49" s="83" t="str">
        <f>'[1]All Calculations'!BO$2</f>
        <v>14a</v>
      </c>
      <c r="J49" s="84">
        <f>'[1]All Calculations'!BO$201</f>
        <v>4</v>
      </c>
      <c r="K49" s="84">
        <f>'[1]All Calculations'!BO$202</f>
        <v>4</v>
      </c>
      <c r="L49" s="84">
        <f>'[1]All Calculations'!BO$205</f>
        <v>0</v>
      </c>
      <c r="M49" s="87">
        <f t="shared" si="0"/>
        <v>8.8888888888888892E-2</v>
      </c>
      <c r="N49" s="88">
        <v>8.8888888888888892E-2</v>
      </c>
      <c r="O49" s="74" t="s">
        <v>35</v>
      </c>
      <c r="P49" s="89"/>
      <c r="Q49" s="90" t="str">
        <f>'[1]Risk factors'!AV$6</f>
        <v>Hypertension</v>
      </c>
      <c r="R49" s="83">
        <f>'[1]All Calculations'!CI$2</f>
        <v>21</v>
      </c>
      <c r="S49" s="84">
        <f>'[1]All Calculations'!CI$207</f>
        <v>5</v>
      </c>
      <c r="T49" s="84">
        <f>'[1]All Calculations'!CI$208</f>
        <v>2</v>
      </c>
      <c r="U49" s="84">
        <f>'[1]All Calculations'!CI$210</f>
        <v>1</v>
      </c>
      <c r="V49" s="91">
        <f t="shared" si="1"/>
        <v>4.0816326530612242E-2</v>
      </c>
      <c r="W49" s="91">
        <v>-0.1055251368840219</v>
      </c>
      <c r="X49" s="91" t="s">
        <v>35</v>
      </c>
      <c r="Y49" s="92">
        <v>-0.22585034013605443</v>
      </c>
      <c r="Z49" s="81" t="s">
        <v>36</v>
      </c>
      <c r="AA49" s="128"/>
    </row>
    <row r="50" spans="1:27">
      <c r="A50" s="82" t="str">
        <f>'[1]Risk factors'!DI$6</f>
        <v>Postoperative variables</v>
      </c>
      <c r="B50" s="83">
        <f>'[1]All Calculations'!EV$2</f>
        <v>999</v>
      </c>
      <c r="C50" s="84">
        <f>'[1]All Calculations'!EV$195</f>
        <v>3</v>
      </c>
      <c r="D50" s="84">
        <f>'[1]All Calculations'!EV$196</f>
        <v>3</v>
      </c>
      <c r="E50" s="84">
        <f>'[1]All Calculations'!EV$199</f>
        <v>0</v>
      </c>
      <c r="F50" s="85">
        <f t="shared" si="2"/>
        <v>7.3170731707317069E-2</v>
      </c>
      <c r="G50" s="70"/>
      <c r="H50" s="107" t="str">
        <f>'[1]Risk factors'!AT$6</f>
        <v>Comb. graft variables</v>
      </c>
      <c r="I50" s="104" t="str">
        <f>'[1]All Calculations'!CG$2</f>
        <v>19x</v>
      </c>
      <c r="J50" s="105">
        <f>'[1]All Calculations'!CG$201</f>
        <v>8</v>
      </c>
      <c r="K50" s="105">
        <f>'[1]All Calculations'!CG$202</f>
        <v>4</v>
      </c>
      <c r="L50" s="105">
        <f>'[1]All Calculations'!CG$205</f>
        <v>4</v>
      </c>
      <c r="M50" s="108">
        <f t="shared" si="0"/>
        <v>8.8888888888888892E-2</v>
      </c>
      <c r="N50" s="109">
        <v>-5.7452574525745245E-2</v>
      </c>
      <c r="O50" s="74" t="s">
        <v>35</v>
      </c>
      <c r="P50" s="89"/>
      <c r="Q50" s="90" t="str">
        <f>'[1]Risk factors'!BD$6</f>
        <v>Smoking status</v>
      </c>
      <c r="R50" s="83">
        <f>'[1]All Calculations'!CQ$2</f>
        <v>25</v>
      </c>
      <c r="S50" s="84">
        <f>'[1]All Calculations'!CQ$207</f>
        <v>5</v>
      </c>
      <c r="T50" s="84">
        <f>'[1]All Calculations'!CQ$208</f>
        <v>2</v>
      </c>
      <c r="U50" s="84">
        <f>'[1]All Calculations'!CQ$210</f>
        <v>1</v>
      </c>
      <c r="V50" s="91">
        <f t="shared" si="1"/>
        <v>4.0816326530612242E-2</v>
      </c>
      <c r="W50" s="91">
        <v>1.6426082628173216E-2</v>
      </c>
      <c r="X50" s="91" t="s">
        <v>35</v>
      </c>
      <c r="Y50" s="92">
        <v>1.8594104308390019E-2</v>
      </c>
      <c r="Z50" s="81" t="s">
        <v>35</v>
      </c>
      <c r="AA50" s="65"/>
    </row>
    <row r="51" spans="1:27">
      <c r="A51" s="82" t="str">
        <f>'[1]Risk factors'!AK$6</f>
        <v>Preoperative diuretic use</v>
      </c>
      <c r="B51" s="83" t="str">
        <f>'[1]All Calculations'!BX$2</f>
        <v>17b</v>
      </c>
      <c r="C51" s="84">
        <f>'[1]All Calculations'!BX$195</f>
        <v>3</v>
      </c>
      <c r="D51" s="84">
        <f>'[1]All Calculations'!BX$196</f>
        <v>3</v>
      </c>
      <c r="E51" s="84">
        <f>'[1]All Calculations'!BX$199</f>
        <v>0</v>
      </c>
      <c r="F51" s="122">
        <f t="shared" si="2"/>
        <v>7.3170731707317069E-2</v>
      </c>
      <c r="G51" s="70"/>
      <c r="H51" s="86" t="str">
        <f>'[1]Risk factors'!BZ$6</f>
        <v>Ventricular or unstable arrhythmia</v>
      </c>
      <c r="I51" s="83" t="str">
        <f>'[1]All Calculations'!DM$2</f>
        <v>39c</v>
      </c>
      <c r="J51" s="84">
        <f>'[1]All Calculations'!DM$201</f>
        <v>5</v>
      </c>
      <c r="K51" s="84">
        <f>'[1]All Calculations'!DM$202</f>
        <v>4</v>
      </c>
      <c r="L51" s="84">
        <f>'[1]All Calculations'!DM$205</f>
        <v>1</v>
      </c>
      <c r="M51" s="87">
        <f t="shared" si="0"/>
        <v>8.8888888888888892E-2</v>
      </c>
      <c r="N51" s="88">
        <v>1.5718157181571824E-2</v>
      </c>
      <c r="O51" s="74" t="s">
        <v>35</v>
      </c>
      <c r="P51" s="89"/>
      <c r="Q51" s="90" t="str">
        <f>'[1]Risk factors'!BE$6</f>
        <v>Liver disease</v>
      </c>
      <c r="R51" s="83">
        <f>'[1]All Calculations'!CR$2</f>
        <v>26</v>
      </c>
      <c r="S51" s="84">
        <f>'[1]All Calculations'!CR$207</f>
        <v>3</v>
      </c>
      <c r="T51" s="84">
        <f>'[1]All Calculations'!CR$208</f>
        <v>2</v>
      </c>
      <c r="U51" s="84">
        <f>'[1]All Calculations'!CR$210</f>
        <v>0</v>
      </c>
      <c r="V51" s="91">
        <f t="shared" si="1"/>
        <v>4.0816326530612242E-2</v>
      </c>
      <c r="W51" s="91">
        <v>-3.2354405176704827E-2</v>
      </c>
      <c r="X51" s="91" t="s">
        <v>35</v>
      </c>
      <c r="Y51" s="92">
        <v>-4.8072562358276651E-2</v>
      </c>
      <c r="Z51" s="81" t="s">
        <v>35</v>
      </c>
      <c r="AA51" s="65"/>
    </row>
    <row r="52" spans="1:27">
      <c r="A52" s="103" t="str">
        <f>'[1]Risk factors'!AS$6</f>
        <v>Type of graft(s)</v>
      </c>
      <c r="B52" s="104" t="str">
        <f>'[1]All Calculations'!CF$2</f>
        <v>19a</v>
      </c>
      <c r="C52" s="105">
        <f>'[1]All Calculations'!CF$195</f>
        <v>3</v>
      </c>
      <c r="D52" s="105">
        <f>'[1]All Calculations'!CF$196</f>
        <v>3</v>
      </c>
      <c r="E52" s="105">
        <f>'[1]All Calculations'!CF$199</f>
        <v>0</v>
      </c>
      <c r="F52" s="106">
        <f t="shared" si="2"/>
        <v>7.3170731707317069E-2</v>
      </c>
      <c r="G52" s="70"/>
      <c r="H52" s="86" t="str">
        <f>'[1]Risk factors'!AU$6</f>
        <v>Valve disease</v>
      </c>
      <c r="I52" s="83">
        <f>'[1]All Calculations'!CH$2</f>
        <v>20</v>
      </c>
      <c r="J52" s="84">
        <f>'[1]All Calculations'!CH$201</f>
        <v>4</v>
      </c>
      <c r="K52" s="84">
        <f>'[1]All Calculations'!CH$202</f>
        <v>3</v>
      </c>
      <c r="L52" s="84">
        <f>'[1]All Calculations'!CH$205</f>
        <v>1</v>
      </c>
      <c r="M52" s="87">
        <f t="shared" si="0"/>
        <v>6.6666666666666666E-2</v>
      </c>
      <c r="N52" s="88">
        <v>-7.9674796747967472E-2</v>
      </c>
      <c r="O52" s="74" t="s">
        <v>35</v>
      </c>
      <c r="P52" s="89"/>
      <c r="Q52" s="90" t="str">
        <f>'[1]Risk factors'!BK$6</f>
        <v>Immunosuppression</v>
      </c>
      <c r="R52" s="83">
        <f>'[1]All Calculations'!CX$2</f>
        <v>31</v>
      </c>
      <c r="S52" s="84">
        <f>'[1]All Calculations'!CX$207</f>
        <v>5</v>
      </c>
      <c r="T52" s="84">
        <f>'[1]All Calculations'!CX$208</f>
        <v>2</v>
      </c>
      <c r="U52" s="84">
        <f>'[1]All Calculations'!CX$210</f>
        <v>1</v>
      </c>
      <c r="V52" s="91">
        <f t="shared" si="1"/>
        <v>4.0816326530612242E-2</v>
      </c>
      <c r="W52" s="91">
        <v>1.6426082628173216E-2</v>
      </c>
      <c r="X52" s="91" t="s">
        <v>35</v>
      </c>
      <c r="Y52" s="92">
        <v>-2.5850340136054424E-2</v>
      </c>
      <c r="Z52" s="81" t="s">
        <v>35</v>
      </c>
      <c r="AA52" s="65"/>
    </row>
    <row r="53" spans="1:27">
      <c r="A53" s="82" t="str">
        <f>'[1]Risk factors'!BA$6</f>
        <v>Inotropic medication</v>
      </c>
      <c r="B53" s="83" t="str">
        <f>'[1]All Calculations'!CN$2</f>
        <v>23a</v>
      </c>
      <c r="C53" s="84">
        <f>'[1]All Calculations'!CN$195</f>
        <v>3</v>
      </c>
      <c r="D53" s="84">
        <f>'[1]All Calculations'!CN$196</f>
        <v>3</v>
      </c>
      <c r="E53" s="84">
        <f>'[1]All Calculations'!CN$199</f>
        <v>0</v>
      </c>
      <c r="F53" s="122">
        <f t="shared" si="2"/>
        <v>7.3170731707317069E-2</v>
      </c>
      <c r="G53" s="70"/>
      <c r="H53" s="86" t="str">
        <f>'[1]Risk factors'!BC$6</f>
        <v>Nitroglycerin use</v>
      </c>
      <c r="I53" s="83">
        <f>'[1]All Calculations'!CP$2</f>
        <v>24</v>
      </c>
      <c r="J53" s="84">
        <f>'[1]All Calculations'!CP$201</f>
        <v>3</v>
      </c>
      <c r="K53" s="84">
        <f>'[1]All Calculations'!CP$202</f>
        <v>3</v>
      </c>
      <c r="L53" s="84">
        <f>'[1]All Calculations'!CP$205</f>
        <v>0</v>
      </c>
      <c r="M53" s="87">
        <f t="shared" si="0"/>
        <v>6.6666666666666666E-2</v>
      </c>
      <c r="N53" s="88">
        <v>-7.9674796747967472E-2</v>
      </c>
      <c r="O53" s="74" t="s">
        <v>35</v>
      </c>
      <c r="P53" s="89"/>
      <c r="Q53" s="90" t="str">
        <f>'[1]Risk factors'!CQ$6</f>
        <v>A published comorbidity index</v>
      </c>
      <c r="R53" s="83">
        <f>'[1]All Calculations'!ED$2</f>
        <v>48</v>
      </c>
      <c r="S53" s="84">
        <f>'[1]All Calculations'!ED$207</f>
        <v>2</v>
      </c>
      <c r="T53" s="84">
        <f>'[1]All Calculations'!ED$208</f>
        <v>2</v>
      </c>
      <c r="U53" s="84">
        <f>'[1]All Calculations'!ED$210</f>
        <v>0</v>
      </c>
      <c r="V53" s="91">
        <f t="shared" si="1"/>
        <v>4.0816326530612242E-2</v>
      </c>
      <c r="W53" s="91">
        <v>1.6426082628173216E-2</v>
      </c>
      <c r="X53" s="91" t="s">
        <v>35</v>
      </c>
      <c r="Y53" s="92">
        <v>1.8594104308390019E-2</v>
      </c>
      <c r="Z53" s="81" t="s">
        <v>35</v>
      </c>
      <c r="AA53" s="65"/>
    </row>
    <row r="54" spans="1:27">
      <c r="A54" s="82" t="str">
        <f>'[1]Risk factors'!BJ$6</f>
        <v>Preoperative CPR / cardiac arrest</v>
      </c>
      <c r="B54" s="83" t="str">
        <f>'[1]All Calculations'!CW$2</f>
        <v>30a</v>
      </c>
      <c r="C54" s="84">
        <f>'[1]All Calculations'!CW$195</f>
        <v>3</v>
      </c>
      <c r="D54" s="84">
        <f>'[1]All Calculations'!CW$196</f>
        <v>3</v>
      </c>
      <c r="E54" s="84">
        <f>'[1]All Calculations'!CW$199</f>
        <v>0</v>
      </c>
      <c r="F54" s="122">
        <f t="shared" si="2"/>
        <v>7.3170731707317069E-2</v>
      </c>
      <c r="G54" s="70"/>
      <c r="H54" s="86" t="str">
        <f>'[1]Risk factors'!BH$6</f>
        <v>Cardiomegaly</v>
      </c>
      <c r="I54" s="83">
        <f>'[1]All Calculations'!CU$2</f>
        <v>29</v>
      </c>
      <c r="J54" s="84">
        <f>'[1]All Calculations'!CU$201</f>
        <v>3</v>
      </c>
      <c r="K54" s="84">
        <f>'[1]All Calculations'!CU$202</f>
        <v>3</v>
      </c>
      <c r="L54" s="84">
        <f>'[1]All Calculations'!CU$205</f>
        <v>0</v>
      </c>
      <c r="M54" s="87">
        <f t="shared" si="0"/>
        <v>6.6666666666666666E-2</v>
      </c>
      <c r="N54" s="88">
        <v>-7.9674796747967472E-2</v>
      </c>
      <c r="O54" s="74" t="s">
        <v>35</v>
      </c>
      <c r="P54" s="89"/>
      <c r="Q54" s="90" t="str">
        <f>'[1]Risk factors'!CT$6</f>
        <v>Preoperative cardiac biomarkers</v>
      </c>
      <c r="R54" s="83">
        <f>'[1]All Calculations'!EG$2</f>
        <v>51</v>
      </c>
      <c r="S54" s="84">
        <f>'[1]All Calculations'!EG$207</f>
        <v>2</v>
      </c>
      <c r="T54" s="84">
        <f>'[1]All Calculations'!EG$208</f>
        <v>2</v>
      </c>
      <c r="U54" s="84">
        <f>'[1]All Calculations'!EG$210</f>
        <v>0</v>
      </c>
      <c r="V54" s="91">
        <f t="shared" si="1"/>
        <v>4.0816326530612242E-2</v>
      </c>
      <c r="W54" s="91">
        <v>4.0816326530612242E-2</v>
      </c>
      <c r="X54" s="91" t="s">
        <v>35</v>
      </c>
      <c r="Y54" s="92">
        <v>4.0816326530612242E-2</v>
      </c>
      <c r="Z54" s="81" t="s">
        <v>35</v>
      </c>
      <c r="AA54" s="65"/>
    </row>
    <row r="55" spans="1:27">
      <c r="A55" s="82" t="str">
        <f>'[1]Risk factors'!BT$6</f>
        <v>PTCA failure/emergency</v>
      </c>
      <c r="B55" s="83" t="str">
        <f>'[1]All Calculations'!DG$2</f>
        <v>37a</v>
      </c>
      <c r="C55" s="84">
        <f>'[1]All Calculations'!DG$195</f>
        <v>3</v>
      </c>
      <c r="D55" s="84">
        <f>'[1]All Calculations'!DG$196</f>
        <v>3</v>
      </c>
      <c r="E55" s="84">
        <f>'[1]All Calculations'!DG$199</f>
        <v>0</v>
      </c>
      <c r="F55" s="85">
        <f t="shared" si="2"/>
        <v>7.3170731707317069E-2</v>
      </c>
      <c r="G55" s="70"/>
      <c r="H55" s="86" t="str">
        <f>'[1]Risk factors'!BK$6</f>
        <v>Immunosuppression</v>
      </c>
      <c r="I55" s="83">
        <f>'[1]All Calculations'!CX$2</f>
        <v>31</v>
      </c>
      <c r="J55" s="84">
        <f>'[1]All Calculations'!CX$201</f>
        <v>3</v>
      </c>
      <c r="K55" s="84">
        <f>'[1]All Calculations'!CX$202</f>
        <v>3</v>
      </c>
      <c r="L55" s="84">
        <f>'[1]All Calculations'!CX$205</f>
        <v>0</v>
      </c>
      <c r="M55" s="87">
        <f t="shared" si="0"/>
        <v>6.6666666666666666E-2</v>
      </c>
      <c r="N55" s="88">
        <v>4.2276422764227641E-2</v>
      </c>
      <c r="O55" s="74" t="s">
        <v>35</v>
      </c>
      <c r="P55" s="89"/>
      <c r="Q55" s="90" t="str">
        <f>'[1]Risk factors'!CZ$6</f>
        <v>Patient education level / literacy</v>
      </c>
      <c r="R55" s="83">
        <f>'[1]All Calculations'!EM$2</f>
        <v>55</v>
      </c>
      <c r="S55" s="84">
        <f>'[1]All Calculations'!EM$207</f>
        <v>2</v>
      </c>
      <c r="T55" s="84">
        <f>'[1]All Calculations'!EM$208</f>
        <v>2</v>
      </c>
      <c r="U55" s="84">
        <f>'[1]All Calculations'!EM$210</f>
        <v>0</v>
      </c>
      <c r="V55" s="91">
        <f t="shared" si="1"/>
        <v>4.0816326530612242E-2</v>
      </c>
      <c r="W55" s="91">
        <v>4.0816326530612242E-2</v>
      </c>
      <c r="X55" s="91" t="s">
        <v>35</v>
      </c>
      <c r="Y55" s="92">
        <v>4.0816326530612242E-2</v>
      </c>
      <c r="Z55" s="81" t="s">
        <v>35</v>
      </c>
      <c r="AA55" s="65"/>
    </row>
    <row r="56" spans="1:27">
      <c r="A56" s="82" t="str">
        <f>'[1]Risk factors'!BZ$6</f>
        <v>Ventricular or unstable arrhythmia</v>
      </c>
      <c r="B56" s="83" t="str">
        <f>'[1]All Calculations'!DM$2</f>
        <v>39c</v>
      </c>
      <c r="C56" s="84">
        <f>'[1]All Calculations'!DM$195</f>
        <v>3</v>
      </c>
      <c r="D56" s="84">
        <f>'[1]All Calculations'!DM$196</f>
        <v>3</v>
      </c>
      <c r="E56" s="84">
        <f>'[1]All Calculations'!DM$199</f>
        <v>0</v>
      </c>
      <c r="F56" s="85">
        <f t="shared" si="2"/>
        <v>7.3170731707317069E-2</v>
      </c>
      <c r="G56" s="70"/>
      <c r="H56" s="86" t="str">
        <f>'[1]Risk factors'!BO$6</f>
        <v>Aortic cross-clamp duration</v>
      </c>
      <c r="I56" s="83">
        <f>'[1]All Calculations'!DB$2</f>
        <v>33</v>
      </c>
      <c r="J56" s="84">
        <f>'[1]All Calculations'!DB$201</f>
        <v>4</v>
      </c>
      <c r="K56" s="84">
        <f>'[1]All Calculations'!DB$202</f>
        <v>3</v>
      </c>
      <c r="L56" s="84">
        <f>'[1]All Calculations'!DB$205</f>
        <v>1</v>
      </c>
      <c r="M56" s="87">
        <f t="shared" si="0"/>
        <v>6.6666666666666666E-2</v>
      </c>
      <c r="N56" s="88">
        <v>-6.504065040650403E-3</v>
      </c>
      <c r="O56" s="74" t="s">
        <v>35</v>
      </c>
      <c r="P56" s="89"/>
      <c r="Q56" s="90" t="str">
        <f>'[1]Risk factors'!AB$6</f>
        <v>Dyspnea</v>
      </c>
      <c r="R56" s="83" t="str">
        <f>'[1]All Calculations'!BO$2</f>
        <v>14a</v>
      </c>
      <c r="S56" s="84">
        <f>'[1]All Calculations'!BO$207</f>
        <v>2</v>
      </c>
      <c r="T56" s="84">
        <f>'[1]All Calculations'!BO$208</f>
        <v>2</v>
      </c>
      <c r="U56" s="84">
        <f>'[1]All Calculations'!BO$210</f>
        <v>0</v>
      </c>
      <c r="V56" s="91">
        <f t="shared" si="1"/>
        <v>4.0816326530612242E-2</v>
      </c>
      <c r="W56" s="91">
        <v>4.0816326530612242E-2</v>
      </c>
      <c r="X56" s="91" t="s">
        <v>35</v>
      </c>
      <c r="Y56" s="92">
        <v>-4.8072562358276651E-2</v>
      </c>
      <c r="Z56" s="81" t="s">
        <v>35</v>
      </c>
      <c r="AA56" s="65"/>
    </row>
    <row r="57" spans="1:27">
      <c r="A57" s="82" t="str">
        <f>'[1]Risk factors'!CJ$6</f>
        <v>Distaster, catastrophic state</v>
      </c>
      <c r="B57" s="83" t="str">
        <f>'[1]All Calculations'!DW$2</f>
        <v>43a</v>
      </c>
      <c r="C57" s="84">
        <f>'[1]All Calculations'!DW$195</f>
        <v>3</v>
      </c>
      <c r="D57" s="84">
        <f>'[1]All Calculations'!DW$196</f>
        <v>3</v>
      </c>
      <c r="E57" s="84">
        <f>'[1]All Calculations'!DW$199</f>
        <v>0</v>
      </c>
      <c r="F57" s="85">
        <f t="shared" si="2"/>
        <v>7.3170731707317069E-2</v>
      </c>
      <c r="G57" s="70"/>
      <c r="H57" s="86" t="str">
        <f>'[1]Risk factors'!AG$6</f>
        <v>Active MI</v>
      </c>
      <c r="I57" s="83" t="str">
        <f>'[1]All Calculations'!BT$2</f>
        <v>16b</v>
      </c>
      <c r="J57" s="84">
        <f>'[1]All Calculations'!BT$201</f>
        <v>3</v>
      </c>
      <c r="K57" s="84">
        <f>'[1]All Calculations'!BT$202</f>
        <v>3</v>
      </c>
      <c r="L57" s="84">
        <f>'[1]All Calculations'!BT$205</f>
        <v>0</v>
      </c>
      <c r="M57" s="87">
        <f t="shared" si="0"/>
        <v>6.6666666666666666E-2</v>
      </c>
      <c r="N57" s="88">
        <v>6.6666666666666666E-2</v>
      </c>
      <c r="O57" s="74" t="s">
        <v>35</v>
      </c>
      <c r="P57" s="89"/>
      <c r="Q57" s="118" t="str">
        <f>'[1]Risk factors'!AX$6</f>
        <v>Comb. HTN or BP</v>
      </c>
      <c r="R57" s="104" t="str">
        <f>'[1]All Calculations'!CK$2</f>
        <v>21x</v>
      </c>
      <c r="S57" s="105">
        <f>'[1]All Calculations'!CK$207</f>
        <v>5</v>
      </c>
      <c r="T57" s="105">
        <f>'[1]All Calculations'!CK$208</f>
        <v>2</v>
      </c>
      <c r="U57" s="105">
        <f>'[1]All Calculations'!CK$210</f>
        <v>1</v>
      </c>
      <c r="V57" s="119">
        <f t="shared" si="1"/>
        <v>4.0816326530612242E-2</v>
      </c>
      <c r="W57" s="119">
        <v>-0.1055251368840219</v>
      </c>
      <c r="X57" s="91" t="s">
        <v>35</v>
      </c>
      <c r="Y57" s="121">
        <v>-0.24807256235827663</v>
      </c>
      <c r="Z57" s="81" t="s">
        <v>36</v>
      </c>
      <c r="AA57" s="65"/>
    </row>
    <row r="58" spans="1:27">
      <c r="A58" s="82" t="str">
        <f>'[1]Risk factors'!CV$6</f>
        <v>Serum albumin</v>
      </c>
      <c r="B58" s="83" t="str">
        <f>'[1]All Calculations'!EI$2</f>
        <v>51b</v>
      </c>
      <c r="C58" s="84">
        <f>'[1]All Calculations'!EI$195</f>
        <v>3</v>
      </c>
      <c r="D58" s="84">
        <f>'[1]All Calculations'!EI$196</f>
        <v>3</v>
      </c>
      <c r="E58" s="84">
        <f>'[1]All Calculations'!EI$199</f>
        <v>0</v>
      </c>
      <c r="F58" s="85">
        <f t="shared" si="2"/>
        <v>7.3170731707317069E-2</v>
      </c>
      <c r="G58" s="70"/>
      <c r="H58" s="107" t="str">
        <f>'[1]Risk factors'!AS$6</f>
        <v>Type of graft(s)</v>
      </c>
      <c r="I58" s="104" t="str">
        <f>'[1]All Calculations'!CF$2</f>
        <v>19a</v>
      </c>
      <c r="J58" s="105">
        <f>'[1]All Calculations'!CF$201</f>
        <v>6</v>
      </c>
      <c r="K58" s="105">
        <f>'[1]All Calculations'!CF$202</f>
        <v>3</v>
      </c>
      <c r="L58" s="105">
        <f>'[1]All Calculations'!CF$205</f>
        <v>3</v>
      </c>
      <c r="M58" s="108">
        <f t="shared" si="0"/>
        <v>6.6666666666666666E-2</v>
      </c>
      <c r="N58" s="109">
        <v>-6.504065040650403E-3</v>
      </c>
      <c r="O58" s="74" t="s">
        <v>35</v>
      </c>
      <c r="P58" s="89"/>
      <c r="Q58" s="90" t="str">
        <f>'[1]Risk factors'!BT$6</f>
        <v>PTCA failure/emergency</v>
      </c>
      <c r="R58" s="83" t="str">
        <f>'[1]All Calculations'!DG$2</f>
        <v>37a</v>
      </c>
      <c r="S58" s="84">
        <f>'[1]All Calculations'!DG$207</f>
        <v>2</v>
      </c>
      <c r="T58" s="84">
        <f>'[1]All Calculations'!DG$208</f>
        <v>2</v>
      </c>
      <c r="U58" s="84">
        <f>'[1]All Calculations'!DG$210</f>
        <v>0</v>
      </c>
      <c r="V58" s="91">
        <f t="shared" si="1"/>
        <v>4.0816326530612242E-2</v>
      </c>
      <c r="W58" s="91">
        <v>-3.2354405176704827E-2</v>
      </c>
      <c r="X58" s="91" t="s">
        <v>35</v>
      </c>
      <c r="Y58" s="92">
        <v>-2.5850340136054424E-2</v>
      </c>
      <c r="Z58" s="81" t="s">
        <v>35</v>
      </c>
      <c r="AA58" s="65"/>
    </row>
    <row r="59" spans="1:27">
      <c r="A59" s="82" t="str">
        <f>'[1]Risk factors'!BO$6</f>
        <v>Aortic cross-clamp duration</v>
      </c>
      <c r="B59" s="83">
        <f>'[1]All Calculations'!DB$2</f>
        <v>33</v>
      </c>
      <c r="C59" s="84">
        <f>'[1]All Calculations'!DB$195</f>
        <v>3</v>
      </c>
      <c r="D59" s="84">
        <f>'[1]All Calculations'!DB$196</f>
        <v>2</v>
      </c>
      <c r="E59" s="84">
        <f>'[1]All Calculations'!DB$199</f>
        <v>1</v>
      </c>
      <c r="F59" s="85">
        <f t="shared" si="2"/>
        <v>7.3170731707317069E-2</v>
      </c>
      <c r="G59" s="70"/>
      <c r="H59" s="86" t="str">
        <f>'[1]Risk factors'!BA$6</f>
        <v>Inotropic medication</v>
      </c>
      <c r="I59" s="83" t="str">
        <f>'[1]All Calculations'!CN$2</f>
        <v>23a</v>
      </c>
      <c r="J59" s="84">
        <f>'[1]All Calculations'!CN$201</f>
        <v>3</v>
      </c>
      <c r="K59" s="84">
        <f>'[1]All Calculations'!CN$202</f>
        <v>3</v>
      </c>
      <c r="L59" s="84">
        <f>'[1]All Calculations'!CN$205</f>
        <v>0</v>
      </c>
      <c r="M59" s="87">
        <f t="shared" si="0"/>
        <v>6.6666666666666666E-2</v>
      </c>
      <c r="N59" s="88">
        <v>-6.504065040650403E-3</v>
      </c>
      <c r="O59" s="74" t="s">
        <v>35</v>
      </c>
      <c r="P59" s="89"/>
      <c r="Q59" s="90" t="str">
        <f>'[1]Risk factors'!BU$6</f>
        <v>Stent thrombosis</v>
      </c>
      <c r="R59" s="83" t="str">
        <f>'[1]All Calculations'!DH$2</f>
        <v>37b</v>
      </c>
      <c r="S59" s="84">
        <f>'[1]All Calculations'!DH$207</f>
        <v>2</v>
      </c>
      <c r="T59" s="84">
        <f>'[1]All Calculations'!DH$208</f>
        <v>2</v>
      </c>
      <c r="U59" s="84">
        <f>'[1]All Calculations'!DH$210</f>
        <v>0</v>
      </c>
      <c r="V59" s="91">
        <f t="shared" si="1"/>
        <v>4.0816326530612242E-2</v>
      </c>
      <c r="W59" s="91">
        <v>4.0816326530612242E-2</v>
      </c>
      <c r="X59" s="91" t="s">
        <v>35</v>
      </c>
      <c r="Y59" s="92">
        <v>4.0816326530612242E-2</v>
      </c>
      <c r="Z59" s="81" t="s">
        <v>35</v>
      </c>
      <c r="AA59" s="65"/>
    </row>
    <row r="60" spans="1:27">
      <c r="A60" s="82" t="str">
        <f>'[1]Risk factors'!BQ$6</f>
        <v>Endocarditis</v>
      </c>
      <c r="B60" s="83">
        <f>'[1]All Calculations'!DD$2</f>
        <v>35</v>
      </c>
      <c r="C60" s="84">
        <f>'[1]All Calculations'!DD$195</f>
        <v>2</v>
      </c>
      <c r="D60" s="84">
        <f>'[1]All Calculations'!DD$196</f>
        <v>2</v>
      </c>
      <c r="E60" s="84">
        <f>'[1]All Calculations'!DD$199</f>
        <v>0</v>
      </c>
      <c r="F60" s="85">
        <f t="shared" si="2"/>
        <v>4.878048780487805E-2</v>
      </c>
      <c r="G60" s="70"/>
      <c r="H60" s="86" t="str">
        <f>'[1]Risk factors'!BM$6</f>
        <v>Location or type of surgical center</v>
      </c>
      <c r="I60" s="83" t="str">
        <f>'[1]All Calculations'!CZ$2</f>
        <v>32a</v>
      </c>
      <c r="J60" s="84">
        <f>'[1]All Calculations'!CZ$201</f>
        <v>3</v>
      </c>
      <c r="K60" s="84">
        <f>'[1]All Calculations'!CZ$202</f>
        <v>3</v>
      </c>
      <c r="L60" s="84">
        <f>'[1]All Calculations'!CZ$205</f>
        <v>0</v>
      </c>
      <c r="M60" s="87">
        <f t="shared" si="0"/>
        <v>6.6666666666666666E-2</v>
      </c>
      <c r="N60" s="88">
        <v>6.6666666666666666E-2</v>
      </c>
      <c r="O60" s="74" t="s">
        <v>35</v>
      </c>
      <c r="P60" s="89"/>
      <c r="Q60" s="90" t="str">
        <f>'[1]Risk factors'!AR$6</f>
        <v>Number of grafts</v>
      </c>
      <c r="R60" s="83">
        <f>'[1]All Calculations'!CE$2</f>
        <v>19</v>
      </c>
      <c r="S60" s="84">
        <f>'[1]All Calculations'!CE$207</f>
        <v>2</v>
      </c>
      <c r="T60" s="84">
        <f>'[1]All Calculations'!CE$208</f>
        <v>1</v>
      </c>
      <c r="U60" s="84">
        <f>'[1]All Calculations'!CE$210</f>
        <v>1</v>
      </c>
      <c r="V60" s="91">
        <f t="shared" si="1"/>
        <v>2.0408163265306121E-2</v>
      </c>
      <c r="W60" s="91">
        <v>-5.2762568442010951E-2</v>
      </c>
      <c r="X60" s="91" t="s">
        <v>35</v>
      </c>
      <c r="Y60" s="92">
        <v>-2.4036281179138325E-2</v>
      </c>
      <c r="Z60" s="81" t="s">
        <v>35</v>
      </c>
      <c r="AA60" s="65"/>
    </row>
    <row r="61" spans="1:27">
      <c r="A61" s="82" t="str">
        <f>'[1]Risk factors'!CF$6</f>
        <v>Anticoagulation or antiplatelet use</v>
      </c>
      <c r="B61" s="83">
        <f>'[1]All Calculations'!DS$2</f>
        <v>42</v>
      </c>
      <c r="C61" s="84">
        <f>'[1]All Calculations'!DS$195</f>
        <v>2</v>
      </c>
      <c r="D61" s="84">
        <f>'[1]All Calculations'!DS$196</f>
        <v>2</v>
      </c>
      <c r="E61" s="84">
        <f>'[1]All Calculations'!DS$199</f>
        <v>0</v>
      </c>
      <c r="F61" s="85">
        <f t="shared" si="2"/>
        <v>4.878048780487805E-2</v>
      </c>
      <c r="G61" s="70"/>
      <c r="H61" s="86" t="str">
        <f>'[1]Risk factors'!BT$6</f>
        <v>PTCA failure/emergency</v>
      </c>
      <c r="I61" s="83" t="str">
        <f>'[1]All Calculations'!DG$2</f>
        <v>37a</v>
      </c>
      <c r="J61" s="84">
        <f>'[1]All Calculations'!DG$201</f>
        <v>3</v>
      </c>
      <c r="K61" s="84">
        <f>'[1]All Calculations'!DG$202</f>
        <v>3</v>
      </c>
      <c r="L61" s="84">
        <f>'[1]All Calculations'!DG$205</f>
        <v>0</v>
      </c>
      <c r="M61" s="87">
        <f t="shared" si="0"/>
        <v>6.6666666666666666E-2</v>
      </c>
      <c r="N61" s="88">
        <v>-6.504065040650403E-3</v>
      </c>
      <c r="O61" s="74" t="s">
        <v>35</v>
      </c>
      <c r="P61" s="89"/>
      <c r="Q61" s="90" t="str">
        <f>'[1]Risk factors'!BC$6</f>
        <v>Nitroglycerin use</v>
      </c>
      <c r="R61" s="83">
        <f>'[1]All Calculations'!CP$2</f>
        <v>24</v>
      </c>
      <c r="S61" s="84">
        <f>'[1]All Calculations'!CP$207</f>
        <v>1</v>
      </c>
      <c r="T61" s="84">
        <f>'[1]All Calculations'!CP$208</f>
        <v>1</v>
      </c>
      <c r="U61" s="84">
        <f>'[1]All Calculations'!CP$210</f>
        <v>0</v>
      </c>
      <c r="V61" s="91">
        <f t="shared" si="1"/>
        <v>2.0408163265306121E-2</v>
      </c>
      <c r="W61" s="91">
        <v>-0.12593330014932802</v>
      </c>
      <c r="X61" s="91" t="s">
        <v>35</v>
      </c>
      <c r="Y61" s="92">
        <v>-4.6258503401360548E-2</v>
      </c>
      <c r="Z61" s="81" t="s">
        <v>35</v>
      </c>
      <c r="AA61" s="65"/>
    </row>
    <row r="62" spans="1:27">
      <c r="A62" s="82" t="str">
        <f>'[1]Risk factors'!CN$6</f>
        <v>Digoxin or digitalis use</v>
      </c>
      <c r="B62" s="83">
        <f>'[1]All Calculations'!EA$2</f>
        <v>45</v>
      </c>
      <c r="C62" s="84">
        <f>'[1]All Calculations'!EA$195</f>
        <v>2</v>
      </c>
      <c r="D62" s="84">
        <f>'[1]All Calculations'!EA$196</f>
        <v>2</v>
      </c>
      <c r="E62" s="84">
        <f>'[1]All Calculations'!EA$199</f>
        <v>0</v>
      </c>
      <c r="F62" s="85">
        <f t="shared" si="2"/>
        <v>4.878048780487805E-2</v>
      </c>
      <c r="G62" s="70"/>
      <c r="H62" s="86" t="str">
        <f>'[1]Risk factors'!CM$6</f>
        <v>Refused blood products</v>
      </c>
      <c r="I62" s="83" t="str">
        <f>'[1]All Calculations'!DZ$2</f>
        <v>44b</v>
      </c>
      <c r="J62" s="84">
        <f>'[1]All Calculations'!DZ$201</f>
        <v>3</v>
      </c>
      <c r="K62" s="84">
        <f>'[1]All Calculations'!DZ$202</f>
        <v>3</v>
      </c>
      <c r="L62" s="84">
        <f>'[1]All Calculations'!DZ$205</f>
        <v>0</v>
      </c>
      <c r="M62" s="87">
        <f t="shared" si="0"/>
        <v>6.6666666666666666E-2</v>
      </c>
      <c r="N62" s="88">
        <v>6.6666666666666666E-2</v>
      </c>
      <c r="O62" s="74" t="s">
        <v>35</v>
      </c>
      <c r="P62" s="89"/>
      <c r="Q62" s="90" t="str">
        <f>'[1]Risk factors'!BL$6</f>
        <v xml:space="preserve">Date or order of surgery </v>
      </c>
      <c r="R62" s="83">
        <f>'[1]All Calculations'!CY$2</f>
        <v>32</v>
      </c>
      <c r="S62" s="84">
        <f>'[1]All Calculations'!CY$207</f>
        <v>4</v>
      </c>
      <c r="T62" s="84">
        <f>'[1]All Calculations'!CY$208</f>
        <v>1</v>
      </c>
      <c r="U62" s="84">
        <f>'[1]All Calculations'!CY$210</f>
        <v>1</v>
      </c>
      <c r="V62" s="91">
        <f t="shared" si="1"/>
        <v>2.0408163265306121E-2</v>
      </c>
      <c r="W62" s="91">
        <v>2.0408163265306121E-2</v>
      </c>
      <c r="X62" s="91" t="s">
        <v>35</v>
      </c>
      <c r="Y62" s="92">
        <v>-1.8140589569161022E-3</v>
      </c>
      <c r="Z62" s="81" t="s">
        <v>35</v>
      </c>
      <c r="AA62" s="65"/>
    </row>
    <row r="63" spans="1:27">
      <c r="A63" s="82" t="str">
        <f>'[1]Risk factors'!L$6</f>
        <v>Cachexia or malnutrition</v>
      </c>
      <c r="B63" s="83" t="str">
        <f>'[1]All Calculations'!AY$2</f>
        <v>03a</v>
      </c>
      <c r="C63" s="84">
        <f>'[1]All Calculations'!AY$195</f>
        <v>2</v>
      </c>
      <c r="D63" s="84">
        <f>'[1]All Calculations'!AY$196</f>
        <v>2</v>
      </c>
      <c r="E63" s="84">
        <f>'[1]All Calculations'!AY$199</f>
        <v>0</v>
      </c>
      <c r="F63" s="85">
        <f t="shared" si="2"/>
        <v>4.878048780487805E-2</v>
      </c>
      <c r="G63" s="70"/>
      <c r="H63" s="86" t="str">
        <f>'[1]Risk factors'!AR$6</f>
        <v>Number of grafts</v>
      </c>
      <c r="I63" s="83">
        <f>'[1]All Calculations'!CE$2</f>
        <v>19</v>
      </c>
      <c r="J63" s="84">
        <f>'[1]All Calculations'!CE$201</f>
        <v>3</v>
      </c>
      <c r="K63" s="84">
        <f>'[1]All Calculations'!CE$202</f>
        <v>2</v>
      </c>
      <c r="L63" s="84">
        <f>'[1]All Calculations'!CE$205</f>
        <v>1</v>
      </c>
      <c r="M63" s="87">
        <f t="shared" si="0"/>
        <v>4.4444444444444446E-2</v>
      </c>
      <c r="N63" s="88">
        <v>-2.8726287262872623E-2</v>
      </c>
      <c r="O63" s="74" t="s">
        <v>35</v>
      </c>
      <c r="P63" s="89"/>
      <c r="Q63" s="90" t="str">
        <f>'[1]Risk factors'!CD$6</f>
        <v>Hypercholesterolemia</v>
      </c>
      <c r="R63" s="83">
        <f>'[1]All Calculations'!DQ$2</f>
        <v>40</v>
      </c>
      <c r="S63" s="84">
        <f>'[1]All Calculations'!DQ$207</f>
        <v>1</v>
      </c>
      <c r="T63" s="84">
        <f>'[1]All Calculations'!DQ$208</f>
        <v>1</v>
      </c>
      <c r="U63" s="84">
        <f>'[1]All Calculations'!DQ$210</f>
        <v>0</v>
      </c>
      <c r="V63" s="91">
        <f t="shared" si="1"/>
        <v>2.0408163265306121E-2</v>
      </c>
      <c r="W63" s="91">
        <v>2.0408163265306121E-2</v>
      </c>
      <c r="X63" s="91" t="s">
        <v>35</v>
      </c>
      <c r="Y63" s="92">
        <v>-2.4036281179138325E-2</v>
      </c>
      <c r="Z63" s="81" t="s">
        <v>35</v>
      </c>
      <c r="AA63" s="65"/>
    </row>
    <row r="64" spans="1:27">
      <c r="A64" s="82" t="str">
        <f>'[1]Risk factors'!P$6</f>
        <v>Ventricular wall motion</v>
      </c>
      <c r="B64" s="83" t="str">
        <f>'[1]All Calculations'!BC$2</f>
        <v>06a</v>
      </c>
      <c r="C64" s="84">
        <f>'[1]All Calculations'!BC$195</f>
        <v>3</v>
      </c>
      <c r="D64" s="84">
        <f>'[1]All Calculations'!BC$196</f>
        <v>2</v>
      </c>
      <c r="E64" s="84">
        <f>'[1]All Calculations'!BC$199</f>
        <v>1</v>
      </c>
      <c r="F64" s="85">
        <f t="shared" si="2"/>
        <v>7.3170731707317069E-2</v>
      </c>
      <c r="G64" s="70"/>
      <c r="H64" s="86" t="str">
        <f>'[1]Risk factors'!BP$6</f>
        <v>On- vs. off-pump CABG</v>
      </c>
      <c r="I64" s="83">
        <f>'[1]All Calculations'!DC$2</f>
        <v>34</v>
      </c>
      <c r="J64" s="84">
        <f>'[1]All Calculations'!DC$201</f>
        <v>2</v>
      </c>
      <c r="K64" s="84">
        <f>'[1]All Calculations'!DC$202</f>
        <v>2</v>
      </c>
      <c r="L64" s="84">
        <f>'[1]All Calculations'!DC$205</f>
        <v>0</v>
      </c>
      <c r="M64" s="87">
        <f t="shared" si="0"/>
        <v>4.4444444444444446E-2</v>
      </c>
      <c r="N64" s="88">
        <v>4.4444444444444446E-2</v>
      </c>
      <c r="O64" s="74" t="s">
        <v>35</v>
      </c>
      <c r="P64" s="89"/>
      <c r="Q64" s="90" t="str">
        <f>'[1]Risk factors'!CF$6</f>
        <v>Anticoagulation or antiplatelet use</v>
      </c>
      <c r="R64" s="83">
        <f>'[1]All Calculations'!DS$2</f>
        <v>42</v>
      </c>
      <c r="S64" s="84">
        <f>'[1]All Calculations'!DS$207</f>
        <v>1</v>
      </c>
      <c r="T64" s="84">
        <f>'[1]All Calculations'!DS$208</f>
        <v>1</v>
      </c>
      <c r="U64" s="84">
        <f>'[1]All Calculations'!DS$210</f>
        <v>0</v>
      </c>
      <c r="V64" s="91">
        <f t="shared" si="1"/>
        <v>2.0408163265306121E-2</v>
      </c>
      <c r="W64" s="91">
        <v>-2.837232453957193E-2</v>
      </c>
      <c r="X64" s="91" t="s">
        <v>35</v>
      </c>
      <c r="Y64" s="92">
        <v>-1.8140589569161022E-3</v>
      </c>
      <c r="Z64" s="81" t="s">
        <v>35</v>
      </c>
      <c r="AA64" s="65"/>
    </row>
    <row r="65" spans="1:27">
      <c r="A65" s="82" t="str">
        <f>'[1]Risk factors'!BD$6</f>
        <v>Smoking status</v>
      </c>
      <c r="B65" s="83">
        <f>'[1]All Calculations'!CQ$2</f>
        <v>25</v>
      </c>
      <c r="C65" s="84">
        <f>'[1]All Calculations'!CQ$195</f>
        <v>1</v>
      </c>
      <c r="D65" s="84">
        <f>'[1]All Calculations'!CQ$196</f>
        <v>1</v>
      </c>
      <c r="E65" s="84">
        <f>'[1]All Calculations'!CQ$199</f>
        <v>0</v>
      </c>
      <c r="F65" s="85">
        <f t="shared" si="2"/>
        <v>2.4390243902439025E-2</v>
      </c>
      <c r="G65" s="70"/>
      <c r="H65" s="86" t="str">
        <f>'[1]Risk factors'!BR$6</f>
        <v>Abdominal aortic aneurysm</v>
      </c>
      <c r="I65" s="83">
        <f>'[1]All Calculations'!DE$2</f>
        <v>36</v>
      </c>
      <c r="J65" s="84">
        <f>'[1]All Calculations'!DE$201</f>
        <v>2</v>
      </c>
      <c r="K65" s="84">
        <f>'[1]All Calculations'!DE$202</f>
        <v>2</v>
      </c>
      <c r="L65" s="84">
        <f>'[1]All Calculations'!DE$205</f>
        <v>0</v>
      </c>
      <c r="M65" s="87">
        <f t="shared" si="0"/>
        <v>4.4444444444444446E-2</v>
      </c>
      <c r="N65" s="88">
        <v>4.4444444444444446E-2</v>
      </c>
      <c r="O65" s="74" t="s">
        <v>35</v>
      </c>
      <c r="P65" s="89"/>
      <c r="Q65" s="90" t="str">
        <f>'[1]Risk factors'!CN$6</f>
        <v>Digoxin or digitalis use</v>
      </c>
      <c r="R65" s="83">
        <f>'[1]All Calculations'!EA$2</f>
        <v>45</v>
      </c>
      <c r="S65" s="84">
        <f>'[1]All Calculations'!EA$207</f>
        <v>1</v>
      </c>
      <c r="T65" s="84">
        <f>'[1]All Calculations'!EA$208</f>
        <v>1</v>
      </c>
      <c r="U65" s="84">
        <f>'[1]All Calculations'!EA$210</f>
        <v>0</v>
      </c>
      <c r="V65" s="91">
        <f t="shared" si="1"/>
        <v>2.0408163265306121E-2</v>
      </c>
      <c r="W65" s="91">
        <v>-2.837232453957193E-2</v>
      </c>
      <c r="X65" s="91" t="s">
        <v>35</v>
      </c>
      <c r="Y65" s="92">
        <v>-1.8140589569161022E-3</v>
      </c>
      <c r="Z65" s="81" t="s">
        <v>35</v>
      </c>
      <c r="AA65" s="65"/>
    </row>
    <row r="66" spans="1:27">
      <c r="A66" s="82" t="str">
        <f>'[1]Risk factors'!BK$6</f>
        <v>Immunosuppression</v>
      </c>
      <c r="B66" s="83">
        <f>'[1]All Calculations'!CX$2</f>
        <v>31</v>
      </c>
      <c r="C66" s="84">
        <f>'[1]All Calculations'!CX$195</f>
        <v>1</v>
      </c>
      <c r="D66" s="84">
        <f>'[1]All Calculations'!CX$196</f>
        <v>1</v>
      </c>
      <c r="E66" s="84">
        <f>'[1]All Calculations'!CX$199</f>
        <v>0</v>
      </c>
      <c r="F66" s="85">
        <f t="shared" si="2"/>
        <v>2.4390243902439025E-2</v>
      </c>
      <c r="G66" s="70"/>
      <c r="H66" s="86" t="str">
        <f>'[1]Risk factors'!CD$6</f>
        <v>Hypercholesterolemia</v>
      </c>
      <c r="I66" s="83">
        <f>'[1]All Calculations'!DQ$2</f>
        <v>40</v>
      </c>
      <c r="J66" s="84">
        <f>'[1]All Calculations'!DQ$201</f>
        <v>4</v>
      </c>
      <c r="K66" s="84">
        <f>'[1]All Calculations'!DQ$202</f>
        <v>2</v>
      </c>
      <c r="L66" s="84">
        <f>'[1]All Calculations'!DQ$205</f>
        <v>2</v>
      </c>
      <c r="M66" s="87">
        <f t="shared" si="0"/>
        <v>4.4444444444444446E-2</v>
      </c>
      <c r="N66" s="88">
        <v>4.4444444444444446E-2</v>
      </c>
      <c r="O66" s="74" t="s">
        <v>35</v>
      </c>
      <c r="P66" s="89"/>
      <c r="Q66" s="90" t="str">
        <f>'[1]Risk factors'!CO$6</f>
        <v>Preop intubation</v>
      </c>
      <c r="R66" s="83">
        <f>'[1]All Calculations'!EB$2</f>
        <v>46</v>
      </c>
      <c r="S66" s="84">
        <f>'[1]All Calculations'!EB$207</f>
        <v>1</v>
      </c>
      <c r="T66" s="84">
        <f>'[1]All Calculations'!EB$208</f>
        <v>1</v>
      </c>
      <c r="U66" s="84">
        <f>'[1]All Calculations'!EB$210</f>
        <v>0</v>
      </c>
      <c r="V66" s="91">
        <f t="shared" si="1"/>
        <v>2.0408163265306121E-2</v>
      </c>
      <c r="W66" s="91">
        <v>-5.2762568442010951E-2</v>
      </c>
      <c r="X66" s="91" t="s">
        <v>35</v>
      </c>
      <c r="Y66" s="92">
        <v>-6.8480725623582775E-2</v>
      </c>
      <c r="Z66" s="81" t="s">
        <v>35</v>
      </c>
      <c r="AA66" s="65"/>
    </row>
    <row r="67" spans="1:27">
      <c r="A67" s="82" t="str">
        <f>'[1]Risk factors'!BW$6</f>
        <v>Any family history variable</v>
      </c>
      <c r="B67" s="83">
        <f>'[1]All Calculations'!DJ$2</f>
        <v>38</v>
      </c>
      <c r="C67" s="84">
        <f>'[1]All Calculations'!DJ$195</f>
        <v>1</v>
      </c>
      <c r="D67" s="84">
        <f>'[1]All Calculations'!DJ$196</f>
        <v>1</v>
      </c>
      <c r="E67" s="84">
        <f>'[1]All Calculations'!DJ$199</f>
        <v>0</v>
      </c>
      <c r="F67" s="85">
        <f t="shared" si="2"/>
        <v>2.4390243902439025E-2</v>
      </c>
      <c r="G67" s="70"/>
      <c r="H67" s="86" t="str">
        <f>'[1]Risk factors'!CS$6</f>
        <v>Steroid use</v>
      </c>
      <c r="I67" s="83">
        <f>'[1]All Calculations'!EF$2</f>
        <v>50</v>
      </c>
      <c r="J67" s="84">
        <f>'[1]All Calculations'!EF$201</f>
        <v>2</v>
      </c>
      <c r="K67" s="84">
        <f>'[1]All Calculations'!EF$202</f>
        <v>2</v>
      </c>
      <c r="L67" s="84">
        <f>'[1]All Calculations'!EF$205</f>
        <v>0</v>
      </c>
      <c r="M67" s="87">
        <f t="shared" si="0"/>
        <v>4.4444444444444446E-2</v>
      </c>
      <c r="N67" s="88">
        <v>4.4444444444444446E-2</v>
      </c>
      <c r="O67" s="74" t="s">
        <v>35</v>
      </c>
      <c r="P67" s="89"/>
      <c r="Q67" s="90" t="str">
        <f>'[1]Risk factors'!CW$6</f>
        <v>Other preoperative comorbidities</v>
      </c>
      <c r="R67" s="83">
        <f>'[1]All Calculations'!EJ$2</f>
        <v>52</v>
      </c>
      <c r="S67" s="84">
        <f>'[1]All Calculations'!EJ$207</f>
        <v>1</v>
      </c>
      <c r="T67" s="84">
        <f>'[1]All Calculations'!EJ$208</f>
        <v>1</v>
      </c>
      <c r="U67" s="84">
        <f>'[1]All Calculations'!EJ$210</f>
        <v>0</v>
      </c>
      <c r="V67" s="91">
        <f t="shared" si="1"/>
        <v>2.0408163265306121E-2</v>
      </c>
      <c r="W67" s="91">
        <v>-3.9820806371329044E-3</v>
      </c>
      <c r="X67" s="91" t="s">
        <v>35</v>
      </c>
      <c r="Y67" s="92">
        <v>-2.4036281179138325E-2</v>
      </c>
      <c r="Z67" s="81" t="s">
        <v>35</v>
      </c>
      <c r="AA67" s="65"/>
    </row>
    <row r="68" spans="1:27">
      <c r="A68" s="82" t="str">
        <f>'[1]Risk factors'!CQ$6</f>
        <v>A published comorbidity index</v>
      </c>
      <c r="B68" s="83">
        <f>'[1]All Calculations'!ED$2</f>
        <v>48</v>
      </c>
      <c r="C68" s="84">
        <f>'[1]All Calculations'!ED$195</f>
        <v>1</v>
      </c>
      <c r="D68" s="84">
        <f>'[1]All Calculations'!ED$196</f>
        <v>1</v>
      </c>
      <c r="E68" s="84">
        <f>'[1]All Calculations'!ED$199</f>
        <v>0</v>
      </c>
      <c r="F68" s="85">
        <f t="shared" si="2"/>
        <v>2.4390243902439025E-2</v>
      </c>
      <c r="G68" s="129"/>
      <c r="H68" s="86" t="str">
        <f>'[1]Risk factors'!CW$6</f>
        <v>Other preoperative comorbidities</v>
      </c>
      <c r="I68" s="83">
        <f>'[1]All Calculations'!EJ$2</f>
        <v>52</v>
      </c>
      <c r="J68" s="84">
        <f>'[1]All Calculations'!EJ$201</f>
        <v>2</v>
      </c>
      <c r="K68" s="84">
        <f>'[1]All Calculations'!EJ$202</f>
        <v>2</v>
      </c>
      <c r="L68" s="84">
        <f>'[1]All Calculations'!EJ$205</f>
        <v>0</v>
      </c>
      <c r="M68" s="87">
        <f t="shared" si="0"/>
        <v>4.4444444444444446E-2</v>
      </c>
      <c r="N68" s="88">
        <v>2.0054200542005421E-2</v>
      </c>
      <c r="O68" s="74" t="s">
        <v>35</v>
      </c>
      <c r="P68" s="130"/>
      <c r="Q68" s="90" t="str">
        <f>'[1]Risk factors'!DB$6</f>
        <v>Insurance type or status</v>
      </c>
      <c r="R68" s="83">
        <f>'[1]All Calculations'!EO$2</f>
        <v>57</v>
      </c>
      <c r="S68" s="84">
        <f>'[1]All Calculations'!EO$207</f>
        <v>1</v>
      </c>
      <c r="T68" s="84">
        <f>'[1]All Calculations'!EO$208</f>
        <v>1</v>
      </c>
      <c r="U68" s="84">
        <f>'[1]All Calculations'!EO$210</f>
        <v>0</v>
      </c>
      <c r="V68" s="91">
        <f t="shared" si="1"/>
        <v>2.0408163265306121E-2</v>
      </c>
      <c r="W68" s="91">
        <v>2.0408163265306121E-2</v>
      </c>
      <c r="X68" s="91" t="s">
        <v>35</v>
      </c>
      <c r="Y68" s="92">
        <v>2.0408163265306121E-2</v>
      </c>
      <c r="Z68" s="81" t="s">
        <v>35</v>
      </c>
      <c r="AA68" s="128"/>
    </row>
    <row r="69" spans="1:27">
      <c r="A69" s="82" t="str">
        <f>'[1]Risk factors'!CW$6</f>
        <v>Other preoperative comorbidities</v>
      </c>
      <c r="B69" s="83">
        <f>'[1]All Calculations'!EJ$2</f>
        <v>52</v>
      </c>
      <c r="C69" s="84">
        <f>'[1]All Calculations'!EJ$195</f>
        <v>1</v>
      </c>
      <c r="D69" s="84">
        <f>'[1]All Calculations'!EJ$196</f>
        <v>1</v>
      </c>
      <c r="E69" s="84">
        <f>'[1]All Calculations'!EJ$199</f>
        <v>0</v>
      </c>
      <c r="F69" s="85">
        <f t="shared" si="2"/>
        <v>2.4390243902439025E-2</v>
      </c>
      <c r="G69" s="70"/>
      <c r="H69" s="86" t="str">
        <f>'[1]Risk factors'!AP$6</f>
        <v>Diffuse / severe disease</v>
      </c>
      <c r="I69" s="83" t="str">
        <f>'[1]All Calculations'!CC$2</f>
        <v>18a</v>
      </c>
      <c r="J69" s="84">
        <f>'[1]All Calculations'!CC$201</f>
        <v>2</v>
      </c>
      <c r="K69" s="84">
        <f>'[1]All Calculations'!CC$202</f>
        <v>2</v>
      </c>
      <c r="L69" s="84">
        <f>'[1]All Calculations'!CC$205</f>
        <v>0</v>
      </c>
      <c r="M69" s="87">
        <f t="shared" ref="M69:M106" si="3">K69/45</f>
        <v>4.4444444444444446E-2</v>
      </c>
      <c r="N69" s="88">
        <v>-0.10189701897018968</v>
      </c>
      <c r="O69" s="74" t="s">
        <v>35</v>
      </c>
      <c r="P69" s="89"/>
      <c r="Q69" s="90" t="str">
        <f>'[1]Risk factors'!DC$6</f>
        <v>Recent admissions</v>
      </c>
      <c r="R69" s="83">
        <f>'[1]All Calculations'!EP$2</f>
        <v>58</v>
      </c>
      <c r="S69" s="84">
        <f>'[1]All Calculations'!EP$207</f>
        <v>2</v>
      </c>
      <c r="T69" s="84">
        <f>'[1]All Calculations'!EP$208</f>
        <v>1</v>
      </c>
      <c r="U69" s="84">
        <f>'[1]All Calculations'!EP$210</f>
        <v>0</v>
      </c>
      <c r="V69" s="91">
        <f t="shared" ref="V69:V106" si="4">T69/49</f>
        <v>2.0408163265306121E-2</v>
      </c>
      <c r="W69" s="91">
        <v>2.0408163265306121E-2</v>
      </c>
      <c r="X69" s="91" t="s">
        <v>35</v>
      </c>
      <c r="Y69" s="92">
        <v>2.0408163265306121E-2</v>
      </c>
      <c r="Z69" s="81" t="s">
        <v>35</v>
      </c>
      <c r="AA69" s="65"/>
    </row>
    <row r="70" spans="1:27">
      <c r="A70" s="82" t="str">
        <f>'[1]Risk factors'!CX$6</f>
        <v>ACE inhibitor use</v>
      </c>
      <c r="B70" s="83">
        <f>'[1]All Calculations'!EK$2</f>
        <v>53</v>
      </c>
      <c r="C70" s="84">
        <f>'[1]All Calculations'!EK$195</f>
        <v>1</v>
      </c>
      <c r="D70" s="84">
        <f>'[1]All Calculations'!EK$196</f>
        <v>1</v>
      </c>
      <c r="E70" s="84">
        <f>'[1]All Calculations'!EK$199</f>
        <v>0</v>
      </c>
      <c r="F70" s="85">
        <f t="shared" ref="F70:F106" si="5">C70/41</f>
        <v>2.4390243902439025E-2</v>
      </c>
      <c r="G70" s="70"/>
      <c r="H70" s="86" t="str">
        <f>'[1]Risk factors'!BY$6</f>
        <v>Atrial arrhythmia</v>
      </c>
      <c r="I70" s="83" t="str">
        <f>'[1]All Calculations'!DL$2</f>
        <v>39b</v>
      </c>
      <c r="J70" s="84">
        <f>'[1]All Calculations'!DL$201</f>
        <v>2</v>
      </c>
      <c r="K70" s="84">
        <f>'[1]All Calculations'!DL$202</f>
        <v>2</v>
      </c>
      <c r="L70" s="84">
        <f>'[1]All Calculations'!DL$205</f>
        <v>0</v>
      </c>
      <c r="M70" s="87">
        <f t="shared" si="3"/>
        <v>4.4444444444444446E-2</v>
      </c>
      <c r="N70" s="88">
        <v>2.0054200542005421E-2</v>
      </c>
      <c r="O70" s="74" t="s">
        <v>35</v>
      </c>
      <c r="P70" s="89"/>
      <c r="Q70" s="90" t="str">
        <f>'[1]Risk factors'!DE$6</f>
        <v>Time from admission to procedure</v>
      </c>
      <c r="R70" s="83">
        <f>'[1]All Calculations'!ER$2</f>
        <v>60</v>
      </c>
      <c r="S70" s="84">
        <f>'[1]All Calculations'!ER$207</f>
        <v>1</v>
      </c>
      <c r="T70" s="84">
        <f>'[1]All Calculations'!ER$208</f>
        <v>1</v>
      </c>
      <c r="U70" s="84">
        <f>'[1]All Calculations'!ER$210</f>
        <v>0</v>
      </c>
      <c r="V70" s="91">
        <f t="shared" si="4"/>
        <v>2.0408163265306121E-2</v>
      </c>
      <c r="W70" s="91">
        <v>2.0408163265306121E-2</v>
      </c>
      <c r="X70" s="91" t="s">
        <v>35</v>
      </c>
      <c r="Y70" s="92">
        <v>2.0408163265306121E-2</v>
      </c>
      <c r="Z70" s="81" t="s">
        <v>35</v>
      </c>
      <c r="AA70" s="65"/>
    </row>
    <row r="71" spans="1:27">
      <c r="A71" s="82" t="str">
        <f>'[1]Risk factors'!AF$6</f>
        <v>Type of MI</v>
      </c>
      <c r="B71" s="83" t="str">
        <f>'[1]All Calculations'!BS$2</f>
        <v>16a</v>
      </c>
      <c r="C71" s="84">
        <f>'[1]All Calculations'!BS$195</f>
        <v>1</v>
      </c>
      <c r="D71" s="84">
        <f>'[1]All Calculations'!BS$196</f>
        <v>1</v>
      </c>
      <c r="E71" s="84">
        <f>'[1]All Calculations'!BS$199</f>
        <v>0</v>
      </c>
      <c r="F71" s="85">
        <f t="shared" si="5"/>
        <v>2.4390243902439025E-2</v>
      </c>
      <c r="G71" s="70"/>
      <c r="H71" s="86" t="str">
        <f>'[1]Risk factors'!BD$6</f>
        <v>Smoking status</v>
      </c>
      <c r="I71" s="83">
        <f>'[1]All Calculations'!CQ$2</f>
        <v>25</v>
      </c>
      <c r="J71" s="84">
        <f>'[1]All Calculations'!CQ$201</f>
        <v>4</v>
      </c>
      <c r="K71" s="84">
        <f>'[1]All Calculations'!CQ$202</f>
        <v>1</v>
      </c>
      <c r="L71" s="84">
        <f>'[1]All Calculations'!CQ$205</f>
        <v>3</v>
      </c>
      <c r="M71" s="87">
        <f t="shared" si="3"/>
        <v>2.2222222222222223E-2</v>
      </c>
      <c r="N71" s="88">
        <v>-2.1680216802168022E-3</v>
      </c>
      <c r="O71" s="74" t="s">
        <v>35</v>
      </c>
      <c r="P71" s="89"/>
      <c r="Q71" s="90" t="str">
        <f>'[1]Risk factors'!BN$6</f>
        <v>Center's case frequency</v>
      </c>
      <c r="R71" s="83" t="str">
        <f>'[1]All Calculations'!DA$2</f>
        <v>32b</v>
      </c>
      <c r="S71" s="84">
        <f>'[1]All Calculations'!DA$207</f>
        <v>1</v>
      </c>
      <c r="T71" s="84">
        <f>'[1]All Calculations'!DA$208</f>
        <v>1</v>
      </c>
      <c r="U71" s="84">
        <f>'[1]All Calculations'!DA$210</f>
        <v>0</v>
      </c>
      <c r="V71" s="91">
        <f t="shared" si="4"/>
        <v>2.0408163265306121E-2</v>
      </c>
      <c r="W71" s="91">
        <v>2.0408163265306121E-2</v>
      </c>
      <c r="X71" s="91" t="s">
        <v>35</v>
      </c>
      <c r="Y71" s="92">
        <v>2.0408163265306121E-2</v>
      </c>
      <c r="Z71" s="81" t="s">
        <v>35</v>
      </c>
      <c r="AA71" s="65"/>
    </row>
    <row r="72" spans="1:27">
      <c r="A72" s="82" t="str">
        <f>'[1]Risk factors'!BY$6</f>
        <v>Atrial arrhythmia</v>
      </c>
      <c r="B72" s="83" t="str">
        <f>'[1]All Calculations'!DL$2</f>
        <v>39b</v>
      </c>
      <c r="C72" s="84">
        <f>'[1]All Calculations'!DL$195</f>
        <v>1</v>
      </c>
      <c r="D72" s="84">
        <f>'[1]All Calculations'!DL$196</f>
        <v>1</v>
      </c>
      <c r="E72" s="84">
        <f>'[1]All Calculations'!DL$199</f>
        <v>0</v>
      </c>
      <c r="F72" s="85">
        <f t="shared" si="5"/>
        <v>2.4390243902439025E-2</v>
      </c>
      <c r="G72" s="70"/>
      <c r="H72" s="86" t="str">
        <f>'[1]Risk factors'!BL$6</f>
        <v xml:space="preserve">Date or order of surgery </v>
      </c>
      <c r="I72" s="83">
        <f>'[1]All Calculations'!CY$2</f>
        <v>32</v>
      </c>
      <c r="J72" s="84">
        <f>'[1]All Calculations'!CY$201</f>
        <v>2</v>
      </c>
      <c r="K72" s="84">
        <f>'[1]All Calculations'!CY$202</f>
        <v>1</v>
      </c>
      <c r="L72" s="84">
        <f>'[1]All Calculations'!CY$205</f>
        <v>1</v>
      </c>
      <c r="M72" s="87">
        <f t="shared" si="3"/>
        <v>2.2222222222222223E-2</v>
      </c>
      <c r="N72" s="88">
        <v>2.2222222222222223E-2</v>
      </c>
      <c r="O72" s="74" t="s">
        <v>35</v>
      </c>
      <c r="P72" s="89"/>
      <c r="Q72" s="90" t="str">
        <f>'[1]Risk factors'!BZ$6</f>
        <v>Ventricular or unstable arrhythmia</v>
      </c>
      <c r="R72" s="83" t="str">
        <f>'[1]All Calculations'!DM$2</f>
        <v>39c</v>
      </c>
      <c r="S72" s="84">
        <f>'[1]All Calculations'!DM$207</f>
        <v>2</v>
      </c>
      <c r="T72" s="84">
        <f>'[1]All Calculations'!DM$208</f>
        <v>1</v>
      </c>
      <c r="U72" s="84">
        <f>'[1]All Calculations'!DM$210</f>
        <v>0</v>
      </c>
      <c r="V72" s="91">
        <f t="shared" si="4"/>
        <v>2.0408163265306121E-2</v>
      </c>
      <c r="W72" s="91">
        <v>-5.2762568442010951E-2</v>
      </c>
      <c r="X72" s="91" t="s">
        <v>35</v>
      </c>
      <c r="Y72" s="92">
        <v>-6.8480725623582775E-2</v>
      </c>
      <c r="Z72" s="81" t="s">
        <v>35</v>
      </c>
      <c r="AA72" s="65"/>
    </row>
    <row r="73" spans="1:27">
      <c r="A73" s="82" t="str">
        <f>'[1]Risk factors'!CA$6</f>
        <v>Antiarrhythmic agents</v>
      </c>
      <c r="B73" s="83" t="str">
        <f>'[1]All Calculations'!DN$2</f>
        <v>39d</v>
      </c>
      <c r="C73" s="84">
        <f>'[1]All Calculations'!DN$195</f>
        <v>1</v>
      </c>
      <c r="D73" s="84">
        <f>'[1]All Calculations'!DN$196</f>
        <v>1</v>
      </c>
      <c r="E73" s="84">
        <f>'[1]All Calculations'!DN$199</f>
        <v>0</v>
      </c>
      <c r="F73" s="85">
        <f t="shared" si="5"/>
        <v>2.4390243902439025E-2</v>
      </c>
      <c r="G73" s="70"/>
      <c r="H73" s="86" t="str">
        <f>'[1]Risk factors'!BW$6</f>
        <v>Any family history variable</v>
      </c>
      <c r="I73" s="83">
        <f>'[1]All Calculations'!DJ$2</f>
        <v>38</v>
      </c>
      <c r="J73" s="84">
        <f>'[1]All Calculations'!DJ$201</f>
        <v>1</v>
      </c>
      <c r="K73" s="84">
        <f>'[1]All Calculations'!DJ$202</f>
        <v>1</v>
      </c>
      <c r="L73" s="84">
        <f>'[1]All Calculations'!DJ$205</f>
        <v>0</v>
      </c>
      <c r="M73" s="87">
        <f t="shared" si="3"/>
        <v>2.2222222222222223E-2</v>
      </c>
      <c r="N73" s="88">
        <v>-2.1680216802168022E-3</v>
      </c>
      <c r="O73" s="74" t="s">
        <v>35</v>
      </c>
      <c r="P73" s="89"/>
      <c r="Q73" s="90" t="str">
        <f>'[1]Risk factors'!CH$6</f>
        <v>PT or INR</v>
      </c>
      <c r="R73" s="83" t="str">
        <f>'[1]All Calculations'!DU$2</f>
        <v>42b</v>
      </c>
      <c r="S73" s="84">
        <f>'[1]All Calculations'!DU$207</f>
        <v>1</v>
      </c>
      <c r="T73" s="84">
        <f>'[1]All Calculations'!DU$208</f>
        <v>1</v>
      </c>
      <c r="U73" s="84">
        <f>'[1]All Calculations'!DU$210</f>
        <v>0</v>
      </c>
      <c r="V73" s="91">
        <f t="shared" si="4"/>
        <v>2.0408163265306121E-2</v>
      </c>
      <c r="W73" s="91">
        <v>2.0408163265306121E-2</v>
      </c>
      <c r="X73" s="91" t="s">
        <v>35</v>
      </c>
      <c r="Y73" s="92">
        <v>2.0408163265306121E-2</v>
      </c>
      <c r="Z73" s="81" t="s">
        <v>35</v>
      </c>
      <c r="AA73" s="65"/>
    </row>
    <row r="74" spans="1:27">
      <c r="A74" s="82" t="str">
        <f>'[1]Risk factors'!CB$6</f>
        <v>Other ECG abnormalities</v>
      </c>
      <c r="B74" s="83" t="str">
        <f>'[1]All Calculations'!DO$2</f>
        <v>39e</v>
      </c>
      <c r="C74" s="84">
        <f>'[1]All Calculations'!DO$195</f>
        <v>1</v>
      </c>
      <c r="D74" s="84">
        <f>'[1]All Calculations'!DO$196</f>
        <v>1</v>
      </c>
      <c r="E74" s="84">
        <f>'[1]All Calculations'!DO$199</f>
        <v>0</v>
      </c>
      <c r="F74" s="85">
        <f t="shared" si="5"/>
        <v>2.4390243902439025E-2</v>
      </c>
      <c r="G74" s="70"/>
      <c r="H74" s="86" t="str">
        <f>'[1]Risk factors'!CF$6</f>
        <v>Anticoagulation or antiplatelet use</v>
      </c>
      <c r="I74" s="83">
        <f>'[1]All Calculations'!DS$2</f>
        <v>42</v>
      </c>
      <c r="J74" s="84">
        <f>'[1]All Calculations'!DS$201</f>
        <v>1</v>
      </c>
      <c r="K74" s="84">
        <f>'[1]All Calculations'!DS$202</f>
        <v>1</v>
      </c>
      <c r="L74" s="84">
        <f>'[1]All Calculations'!DS$205</f>
        <v>0</v>
      </c>
      <c r="M74" s="87">
        <f t="shared" si="3"/>
        <v>2.2222222222222223E-2</v>
      </c>
      <c r="N74" s="88">
        <v>-2.6558265582655827E-2</v>
      </c>
      <c r="O74" s="74" t="s">
        <v>35</v>
      </c>
      <c r="P74" s="89"/>
      <c r="Q74" s="90" t="str">
        <f>'[1]Risk factors'!CJ$6</f>
        <v>Distaster, catastrophic state</v>
      </c>
      <c r="R74" s="83" t="str">
        <f>'[1]All Calculations'!DW$2</f>
        <v>43a</v>
      </c>
      <c r="S74" s="84">
        <f>'[1]All Calculations'!DW$207</f>
        <v>1</v>
      </c>
      <c r="T74" s="84">
        <f>'[1]All Calculations'!DW$208</f>
        <v>1</v>
      </c>
      <c r="U74" s="84">
        <f>'[1]All Calculations'!DW$210</f>
        <v>0</v>
      </c>
      <c r="V74" s="91">
        <f t="shared" si="4"/>
        <v>2.0408163265306121E-2</v>
      </c>
      <c r="W74" s="91">
        <v>-5.2762568442010951E-2</v>
      </c>
      <c r="X74" s="91" t="s">
        <v>35</v>
      </c>
      <c r="Y74" s="92">
        <v>2.0408163265306121E-2</v>
      </c>
      <c r="Z74" s="81" t="s">
        <v>35</v>
      </c>
      <c r="AA74" s="65"/>
    </row>
    <row r="75" spans="1:27">
      <c r="A75" s="82" t="str">
        <f>'[1]Risk factors'!AY$6</f>
        <v>Race or ethnicity</v>
      </c>
      <c r="B75" s="83">
        <f>'[1]All Calculations'!CL$2</f>
        <v>22</v>
      </c>
      <c r="C75" s="84">
        <f>'[1]All Calculations'!CL$195</f>
        <v>0</v>
      </c>
      <c r="D75" s="84">
        <f>'[1]All Calculations'!CL$196</f>
        <v>0</v>
      </c>
      <c r="E75" s="84">
        <f>'[1]All Calculations'!CL$199</f>
        <v>0</v>
      </c>
      <c r="F75" s="85">
        <f t="shared" si="5"/>
        <v>0</v>
      </c>
      <c r="G75" s="70"/>
      <c r="H75" s="86" t="str">
        <f>'[1]Risk factors'!CK$6</f>
        <v>Anemia (hemoglobin, hematocrit)</v>
      </c>
      <c r="I75" s="83">
        <f>'[1]All Calculations'!DX$2</f>
        <v>44</v>
      </c>
      <c r="J75" s="84">
        <f>'[1]All Calculations'!DX$201</f>
        <v>1</v>
      </c>
      <c r="K75" s="84">
        <f>'[1]All Calculations'!DX$202</f>
        <v>1</v>
      </c>
      <c r="L75" s="84">
        <f>'[1]All Calculations'!DX$205</f>
        <v>0</v>
      </c>
      <c r="M75" s="87">
        <f t="shared" si="3"/>
        <v>2.2222222222222223E-2</v>
      </c>
      <c r="N75" s="88">
        <v>-5.0948509485094842E-2</v>
      </c>
      <c r="O75" s="74" t="s">
        <v>35</v>
      </c>
      <c r="P75" s="130"/>
      <c r="Q75" s="90" t="str">
        <f>'[1]Risk factors'!CL$6</f>
        <v>Transfusion</v>
      </c>
      <c r="R75" s="83" t="str">
        <f>'[1]All Calculations'!DY$2</f>
        <v>44a</v>
      </c>
      <c r="S75" s="84">
        <f>'[1]All Calculations'!DY$207</f>
        <v>1</v>
      </c>
      <c r="T75" s="84">
        <f>'[1]All Calculations'!DY$208</f>
        <v>1</v>
      </c>
      <c r="U75" s="84">
        <f>'[1]All Calculations'!DY$210</f>
        <v>0</v>
      </c>
      <c r="V75" s="91">
        <f t="shared" si="4"/>
        <v>2.0408163265306121E-2</v>
      </c>
      <c r="W75" s="91">
        <v>2.0408163265306121E-2</v>
      </c>
      <c r="X75" s="91" t="s">
        <v>35</v>
      </c>
      <c r="Y75" s="92">
        <v>2.0408163265306121E-2</v>
      </c>
      <c r="Z75" s="81" t="s">
        <v>35</v>
      </c>
      <c r="AA75" s="128"/>
    </row>
    <row r="76" spans="1:27">
      <c r="A76" s="82" t="str">
        <f>'[1]Risk factors'!BL$6</f>
        <v xml:space="preserve">Date or order of surgery </v>
      </c>
      <c r="B76" s="83">
        <f>'[1]All Calculations'!CY$2</f>
        <v>32</v>
      </c>
      <c r="C76" s="84">
        <f>'[1]All Calculations'!CY$195</f>
        <v>0</v>
      </c>
      <c r="D76" s="84">
        <f>'[1]All Calculations'!CY$196</f>
        <v>0</v>
      </c>
      <c r="E76" s="84">
        <f>'[1]All Calculations'!CY$199</f>
        <v>0</v>
      </c>
      <c r="F76" s="85">
        <f t="shared" si="5"/>
        <v>0</v>
      </c>
      <c r="G76" s="70"/>
      <c r="H76" s="86" t="str">
        <f>'[1]Risk factors'!CN$6</f>
        <v>Digoxin or digitalis use</v>
      </c>
      <c r="I76" s="83">
        <f>'[1]All Calculations'!EA$2</f>
        <v>45</v>
      </c>
      <c r="J76" s="84">
        <f>'[1]All Calculations'!EA$201</f>
        <v>2</v>
      </c>
      <c r="K76" s="84">
        <f>'[1]All Calculations'!EA$202</f>
        <v>1</v>
      </c>
      <c r="L76" s="84">
        <f>'[1]All Calculations'!EA$205</f>
        <v>1</v>
      </c>
      <c r="M76" s="87">
        <f t="shared" si="3"/>
        <v>2.2222222222222223E-2</v>
      </c>
      <c r="N76" s="88">
        <v>-2.6558265582655827E-2</v>
      </c>
      <c r="O76" s="74" t="s">
        <v>35</v>
      </c>
      <c r="P76" s="89"/>
      <c r="Q76" s="90" t="str">
        <f>'[1]Risk factors'!BH$6</f>
        <v>Cardiomegaly</v>
      </c>
      <c r="R76" s="83">
        <f>'[1]All Calculations'!CU$2</f>
        <v>29</v>
      </c>
      <c r="S76" s="84">
        <f>'[1]All Calculations'!CU$207</f>
        <v>0</v>
      </c>
      <c r="T76" s="84">
        <f>'[1]All Calculations'!CU$208</f>
        <v>0</v>
      </c>
      <c r="U76" s="84">
        <f>'[1]All Calculations'!CU$210</f>
        <v>0</v>
      </c>
      <c r="V76" s="91">
        <f t="shared" si="4"/>
        <v>0</v>
      </c>
      <c r="W76" s="91">
        <v>-0.14634146341463414</v>
      </c>
      <c r="X76" s="91" t="s">
        <v>35</v>
      </c>
      <c r="Y76" s="92">
        <v>-6.6666666666666666E-2</v>
      </c>
      <c r="Z76" s="81" t="s">
        <v>35</v>
      </c>
      <c r="AA76" s="65"/>
    </row>
    <row r="77" spans="1:27">
      <c r="A77" s="82" t="str">
        <f>'[1]Risk factors'!BP$6</f>
        <v>On- vs. off-pump CABG</v>
      </c>
      <c r="B77" s="83">
        <f>'[1]All Calculations'!DC$2</f>
        <v>34</v>
      </c>
      <c r="C77" s="84">
        <f>'[1]All Calculations'!DC$195</f>
        <v>0</v>
      </c>
      <c r="D77" s="84">
        <f>'[1]All Calculations'!DC$196</f>
        <v>0</v>
      </c>
      <c r="E77" s="84">
        <f>'[1]All Calculations'!DC$199</f>
        <v>0</v>
      </c>
      <c r="F77" s="85">
        <f t="shared" si="5"/>
        <v>0</v>
      </c>
      <c r="G77" s="70"/>
      <c r="H77" s="86" t="str">
        <f>'[1]Risk factors'!CQ$6</f>
        <v>A published comorbidity index</v>
      </c>
      <c r="I77" s="83">
        <f>'[1]All Calculations'!ED$2</f>
        <v>48</v>
      </c>
      <c r="J77" s="84">
        <f>'[1]All Calculations'!ED$201</f>
        <v>1</v>
      </c>
      <c r="K77" s="84">
        <f>'[1]All Calculations'!ED$202</f>
        <v>1</v>
      </c>
      <c r="L77" s="84">
        <f>'[1]All Calculations'!ED$205</f>
        <v>0</v>
      </c>
      <c r="M77" s="87">
        <f t="shared" si="3"/>
        <v>2.2222222222222223E-2</v>
      </c>
      <c r="N77" s="88">
        <v>-2.1680216802168022E-3</v>
      </c>
      <c r="O77" s="74" t="s">
        <v>35</v>
      </c>
      <c r="P77" s="89"/>
      <c r="Q77" s="90" t="str">
        <f>'[1]Risk factors'!BO$6</f>
        <v>Aortic cross-clamp duration</v>
      </c>
      <c r="R77" s="83">
        <f>'[1]All Calculations'!DB$2</f>
        <v>33</v>
      </c>
      <c r="S77" s="84">
        <f>'[1]All Calculations'!DB$207</f>
        <v>0</v>
      </c>
      <c r="T77" s="84">
        <f>'[1]All Calculations'!DB$208</f>
        <v>0</v>
      </c>
      <c r="U77" s="84">
        <f>'[1]All Calculations'!DB$210</f>
        <v>0</v>
      </c>
      <c r="V77" s="91">
        <f t="shared" si="4"/>
        <v>0</v>
      </c>
      <c r="W77" s="91">
        <v>-7.3170731707317069E-2</v>
      </c>
      <c r="X77" s="91" t="s">
        <v>35</v>
      </c>
      <c r="Y77" s="92">
        <v>-6.6666666666666666E-2</v>
      </c>
      <c r="Z77" s="81" t="s">
        <v>35</v>
      </c>
      <c r="AA77" s="65"/>
    </row>
    <row r="78" spans="1:27">
      <c r="A78" s="82" t="str">
        <f>'[1]Risk factors'!BR$6</f>
        <v>Abdominal aortic aneurysm</v>
      </c>
      <c r="B78" s="83">
        <f>'[1]All Calculations'!DE$2</f>
        <v>36</v>
      </c>
      <c r="C78" s="84">
        <f>'[1]All Calculations'!DE$195</f>
        <v>0</v>
      </c>
      <c r="D78" s="84">
        <f>'[1]All Calculations'!DE$196</f>
        <v>0</v>
      </c>
      <c r="E78" s="84">
        <f>'[1]All Calculations'!DE$199</f>
        <v>0</v>
      </c>
      <c r="F78" s="85">
        <f t="shared" si="5"/>
        <v>0</v>
      </c>
      <c r="G78" s="70"/>
      <c r="H78" s="86" t="str">
        <f>'[1]Risk factors'!CR$6</f>
        <v>Heart rate</v>
      </c>
      <c r="I78" s="83">
        <f>'[1]All Calculations'!EE$2</f>
        <v>49</v>
      </c>
      <c r="J78" s="84">
        <f>'[1]All Calculations'!EE$201</f>
        <v>2</v>
      </c>
      <c r="K78" s="84">
        <f>'[1]All Calculations'!EE$202</f>
        <v>1</v>
      </c>
      <c r="L78" s="84">
        <f>'[1]All Calculations'!EE$205</f>
        <v>1</v>
      </c>
      <c r="M78" s="87">
        <f t="shared" si="3"/>
        <v>2.2222222222222223E-2</v>
      </c>
      <c r="N78" s="88">
        <v>2.2222222222222223E-2</v>
      </c>
      <c r="O78" s="74" t="s">
        <v>35</v>
      </c>
      <c r="P78" s="89"/>
      <c r="Q78" s="90" t="str">
        <f>'[1]Risk factors'!BQ$6</f>
        <v>Endocarditis</v>
      </c>
      <c r="R78" s="83">
        <f>'[1]All Calculations'!DD$2</f>
        <v>35</v>
      </c>
      <c r="S78" s="84">
        <f>'[1]All Calculations'!DD$207</f>
        <v>0</v>
      </c>
      <c r="T78" s="84">
        <f>'[1]All Calculations'!DD$208</f>
        <v>0</v>
      </c>
      <c r="U78" s="84">
        <f>'[1]All Calculations'!DD$210</f>
        <v>0</v>
      </c>
      <c r="V78" s="91">
        <f t="shared" si="4"/>
        <v>0</v>
      </c>
      <c r="W78" s="91">
        <v>-4.878048780487805E-2</v>
      </c>
      <c r="X78" s="91" t="s">
        <v>35</v>
      </c>
      <c r="Y78" s="92">
        <v>-0.1111111111111111</v>
      </c>
      <c r="Z78" s="81" t="s">
        <v>35</v>
      </c>
      <c r="AA78" s="65"/>
    </row>
    <row r="79" spans="1:27">
      <c r="A79" s="82" t="str">
        <f>'[1]Risk factors'!CD$6</f>
        <v>Hypercholesterolemia</v>
      </c>
      <c r="B79" s="83">
        <f>'[1]All Calculations'!DQ$2</f>
        <v>40</v>
      </c>
      <c r="C79" s="84">
        <f>'[1]All Calculations'!DQ$195</f>
        <v>0</v>
      </c>
      <c r="D79" s="84">
        <f>'[1]All Calculations'!DQ$196</f>
        <v>0</v>
      </c>
      <c r="E79" s="84">
        <f>'[1]All Calculations'!DQ$199</f>
        <v>0</v>
      </c>
      <c r="F79" s="85">
        <f t="shared" si="5"/>
        <v>0</v>
      </c>
      <c r="G79" s="70"/>
      <c r="H79" s="86" t="str">
        <f>'[1]Risk factors'!DA$6</f>
        <v>ASA Classification</v>
      </c>
      <c r="I79" s="83">
        <f>'[1]All Calculations'!EN$2</f>
        <v>56</v>
      </c>
      <c r="J79" s="84">
        <f>'[1]All Calculations'!EN$201</f>
        <v>1</v>
      </c>
      <c r="K79" s="84">
        <f>'[1]All Calculations'!EN$202</f>
        <v>1</v>
      </c>
      <c r="L79" s="84">
        <f>'[1]All Calculations'!EN$205</f>
        <v>0</v>
      </c>
      <c r="M79" s="87">
        <f t="shared" si="3"/>
        <v>2.2222222222222223E-2</v>
      </c>
      <c r="N79" s="88">
        <v>2.2222222222222223E-2</v>
      </c>
      <c r="O79" s="74" t="s">
        <v>35</v>
      </c>
      <c r="P79" s="89"/>
      <c r="Q79" s="90" t="str">
        <f>'[1]Risk factors'!BR$6</f>
        <v>Abdominal aortic aneurysm</v>
      </c>
      <c r="R79" s="83">
        <f>'[1]All Calculations'!DE$2</f>
        <v>36</v>
      </c>
      <c r="S79" s="84">
        <f>'[1]All Calculations'!DE$207</f>
        <v>0</v>
      </c>
      <c r="T79" s="84">
        <f>'[1]All Calculations'!DE$208</f>
        <v>0</v>
      </c>
      <c r="U79" s="84">
        <f>'[1]All Calculations'!DE$210</f>
        <v>0</v>
      </c>
      <c r="V79" s="91">
        <f t="shared" si="4"/>
        <v>0</v>
      </c>
      <c r="W79" s="91">
        <v>0</v>
      </c>
      <c r="X79" s="91" t="s">
        <v>35</v>
      </c>
      <c r="Y79" s="92">
        <v>-4.4444444444444446E-2</v>
      </c>
      <c r="Z79" s="81" t="s">
        <v>35</v>
      </c>
      <c r="AA79" s="65"/>
    </row>
    <row r="80" spans="1:27">
      <c r="A80" s="82" t="str">
        <f>'[1]Risk factors'!CI$6</f>
        <v>Critical state</v>
      </c>
      <c r="B80" s="83">
        <f>'[1]All Calculations'!DV$2</f>
        <v>43</v>
      </c>
      <c r="C80" s="84">
        <f>'[1]All Calculations'!DV$195</f>
        <v>0</v>
      </c>
      <c r="D80" s="84">
        <f>'[1]All Calculations'!DV$196</f>
        <v>0</v>
      </c>
      <c r="E80" s="84">
        <f>'[1]All Calculations'!DV$199</f>
        <v>0</v>
      </c>
      <c r="F80" s="85">
        <f t="shared" si="5"/>
        <v>0</v>
      </c>
      <c r="G80" s="70"/>
      <c r="H80" s="86" t="str">
        <f>'[1]Risk factors'!DF$6</f>
        <v>Acute mental status changes</v>
      </c>
      <c r="I80" s="83">
        <f>'[1]All Calculations'!ES$2</f>
        <v>61</v>
      </c>
      <c r="J80" s="84">
        <f>'[1]All Calculations'!ES$201</f>
        <v>1</v>
      </c>
      <c r="K80" s="84">
        <f>'[1]All Calculations'!ES$202</f>
        <v>1</v>
      </c>
      <c r="L80" s="84">
        <f>'[1]All Calculations'!ES$205</f>
        <v>0</v>
      </c>
      <c r="M80" s="87">
        <f t="shared" si="3"/>
        <v>2.2222222222222223E-2</v>
      </c>
      <c r="N80" s="88">
        <v>2.2222222222222223E-2</v>
      </c>
      <c r="O80" s="74" t="s">
        <v>35</v>
      </c>
      <c r="P80" s="89"/>
      <c r="Q80" s="90" t="str">
        <f>'[1]Risk factors'!BW$6</f>
        <v>Any family history variable</v>
      </c>
      <c r="R80" s="83">
        <f>'[1]All Calculations'!DJ$2</f>
        <v>38</v>
      </c>
      <c r="S80" s="84">
        <f>'[1]All Calculations'!DJ$207</f>
        <v>0</v>
      </c>
      <c r="T80" s="84">
        <f>'[1]All Calculations'!DJ$208</f>
        <v>0</v>
      </c>
      <c r="U80" s="84">
        <f>'[1]All Calculations'!DJ$210</f>
        <v>0</v>
      </c>
      <c r="V80" s="91">
        <f t="shared" si="4"/>
        <v>0</v>
      </c>
      <c r="W80" s="91">
        <v>-2.4390243902439025E-2</v>
      </c>
      <c r="X80" s="91" t="s">
        <v>35</v>
      </c>
      <c r="Y80" s="92">
        <v>-2.2222222222222223E-2</v>
      </c>
      <c r="Z80" s="81" t="s">
        <v>35</v>
      </c>
      <c r="AA80" s="65"/>
    </row>
    <row r="81" spans="1:27">
      <c r="A81" s="82" t="str">
        <f>'[1]Risk factors'!CR$6</f>
        <v>Heart rate</v>
      </c>
      <c r="B81" s="83">
        <f>'[1]All Calculations'!EE$2</f>
        <v>49</v>
      </c>
      <c r="C81" s="84">
        <f>'[1]All Calculations'!EE$195</f>
        <v>0</v>
      </c>
      <c r="D81" s="84">
        <f>'[1]All Calculations'!EE$196</f>
        <v>0</v>
      </c>
      <c r="E81" s="84">
        <f>'[1]All Calculations'!EE$199</f>
        <v>0</v>
      </c>
      <c r="F81" s="85">
        <f t="shared" si="5"/>
        <v>0</v>
      </c>
      <c r="G81" s="70"/>
      <c r="H81" s="86" t="str">
        <f>'[1]Risk factors'!P$6</f>
        <v>Ventricular wall motion</v>
      </c>
      <c r="I81" s="83" t="str">
        <f>'[1]All Calculations'!BC$2</f>
        <v>06a</v>
      </c>
      <c r="J81" s="84">
        <f>'[1]All Calculations'!BC$201</f>
        <v>1</v>
      </c>
      <c r="K81" s="84">
        <f>'[1]All Calculations'!BC$202</f>
        <v>1</v>
      </c>
      <c r="L81" s="84">
        <f>'[1]All Calculations'!BC$205</f>
        <v>0</v>
      </c>
      <c r="M81" s="87">
        <f t="shared" si="3"/>
        <v>2.2222222222222223E-2</v>
      </c>
      <c r="N81" s="88">
        <v>-5.0948509485094842E-2</v>
      </c>
      <c r="O81" s="74" t="s">
        <v>35</v>
      </c>
      <c r="P81" s="89"/>
      <c r="Q81" s="90" t="str">
        <f>'[1]Risk factors'!CK$6</f>
        <v>Anemia (hemoglobin, hematocrit)</v>
      </c>
      <c r="R81" s="83">
        <f>'[1]All Calculations'!DX$2</f>
        <v>44</v>
      </c>
      <c r="S81" s="84">
        <f>'[1]All Calculations'!DX$207</f>
        <v>0</v>
      </c>
      <c r="T81" s="84">
        <f>'[1]All Calculations'!DX$208</f>
        <v>0</v>
      </c>
      <c r="U81" s="84">
        <f>'[1]All Calculations'!DX$210</f>
        <v>0</v>
      </c>
      <c r="V81" s="91">
        <f t="shared" si="4"/>
        <v>0</v>
      </c>
      <c r="W81" s="91">
        <v>-7.3170731707317069E-2</v>
      </c>
      <c r="X81" s="91" t="s">
        <v>35</v>
      </c>
      <c r="Y81" s="92">
        <v>-2.2222222222222223E-2</v>
      </c>
      <c r="Z81" s="81" t="s">
        <v>35</v>
      </c>
      <c r="AA81" s="65"/>
    </row>
    <row r="82" spans="1:27">
      <c r="A82" s="82" t="str">
        <f>'[1]Risk factors'!CS$6</f>
        <v>Steroid use</v>
      </c>
      <c r="B82" s="83">
        <f>'[1]All Calculations'!EF$2</f>
        <v>50</v>
      </c>
      <c r="C82" s="84">
        <f>'[1]All Calculations'!EF$195</f>
        <v>0</v>
      </c>
      <c r="D82" s="84">
        <f>'[1]All Calculations'!EF$196</f>
        <v>0</v>
      </c>
      <c r="E82" s="84">
        <f>'[1]All Calculations'!EF$199</f>
        <v>0</v>
      </c>
      <c r="F82" s="85">
        <f t="shared" si="5"/>
        <v>0</v>
      </c>
      <c r="G82" s="70"/>
      <c r="H82" s="86" t="str">
        <f>'[1]Risk factors'!Y$6</f>
        <v>Calcified aorta</v>
      </c>
      <c r="I82" s="83" t="str">
        <f>'[1]All Calculations'!BL$2</f>
        <v>13b</v>
      </c>
      <c r="J82" s="84">
        <f>'[1]All Calculations'!BL$201</f>
        <v>2</v>
      </c>
      <c r="K82" s="84">
        <f>'[1]All Calculations'!BL$202</f>
        <v>1</v>
      </c>
      <c r="L82" s="84">
        <f>'[1]All Calculations'!BL$205</f>
        <v>1</v>
      </c>
      <c r="M82" s="87">
        <f t="shared" si="3"/>
        <v>2.2222222222222223E-2</v>
      </c>
      <c r="N82" s="88">
        <v>2.2222222222222223E-2</v>
      </c>
      <c r="O82" s="74" t="s">
        <v>35</v>
      </c>
      <c r="P82" s="89"/>
      <c r="Q82" s="90" t="str">
        <f>'[1]Risk factors'!CR$6</f>
        <v>Heart rate</v>
      </c>
      <c r="R82" s="83">
        <f>'[1]All Calculations'!EE$2</f>
        <v>49</v>
      </c>
      <c r="S82" s="84">
        <f>'[1]All Calculations'!EE$207</f>
        <v>0</v>
      </c>
      <c r="T82" s="84">
        <f>'[1]All Calculations'!EE$208</f>
        <v>0</v>
      </c>
      <c r="U82" s="84">
        <f>'[1]All Calculations'!EE$210</f>
        <v>0</v>
      </c>
      <c r="V82" s="91">
        <f t="shared" si="4"/>
        <v>0</v>
      </c>
      <c r="W82" s="91">
        <v>0</v>
      </c>
      <c r="X82" s="91" t="s">
        <v>35</v>
      </c>
      <c r="Y82" s="92">
        <v>-2.2222222222222223E-2</v>
      </c>
      <c r="Z82" s="81" t="s">
        <v>35</v>
      </c>
      <c r="AA82" s="65"/>
    </row>
    <row r="83" spans="1:27">
      <c r="A83" s="82" t="str">
        <f>'[1]Risk factors'!CT$6</f>
        <v>Preoperative cardiac biomarkers</v>
      </c>
      <c r="B83" s="83">
        <f>'[1]All Calculations'!EG$2</f>
        <v>51</v>
      </c>
      <c r="C83" s="84">
        <f>'[1]All Calculations'!EG$195</f>
        <v>0</v>
      </c>
      <c r="D83" s="84">
        <f>'[1]All Calculations'!EG$196</f>
        <v>0</v>
      </c>
      <c r="E83" s="84">
        <f>'[1]All Calculations'!EG$199</f>
        <v>0</v>
      </c>
      <c r="F83" s="85">
        <f t="shared" si="5"/>
        <v>0</v>
      </c>
      <c r="G83" s="70"/>
      <c r="H83" s="86" t="str">
        <f>'[1]Risk factors'!AF$6</f>
        <v>Type of MI</v>
      </c>
      <c r="I83" s="83" t="str">
        <f>'[1]All Calculations'!BS$2</f>
        <v>16a</v>
      </c>
      <c r="J83" s="84">
        <f>'[1]All Calculations'!BS$201</f>
        <v>1</v>
      </c>
      <c r="K83" s="84">
        <f>'[1]All Calculations'!BS$202</f>
        <v>1</v>
      </c>
      <c r="L83" s="84">
        <f>'[1]All Calculations'!BS$205</f>
        <v>0</v>
      </c>
      <c r="M83" s="87">
        <f t="shared" si="3"/>
        <v>2.2222222222222223E-2</v>
      </c>
      <c r="N83" s="88">
        <v>-2.1680216802168022E-3</v>
      </c>
      <c r="O83" s="74" t="s">
        <v>35</v>
      </c>
      <c r="P83" s="89"/>
      <c r="Q83" s="90" t="str">
        <f>'[1]Risk factors'!CS$6</f>
        <v>Steroid use</v>
      </c>
      <c r="R83" s="83">
        <f>'[1]All Calculations'!EF$2</f>
        <v>50</v>
      </c>
      <c r="S83" s="84">
        <f>'[1]All Calculations'!EF$207</f>
        <v>0</v>
      </c>
      <c r="T83" s="84">
        <f>'[1]All Calculations'!EF$208</f>
        <v>0</v>
      </c>
      <c r="U83" s="84">
        <f>'[1]All Calculations'!EF$210</f>
        <v>0</v>
      </c>
      <c r="V83" s="91">
        <f t="shared" si="4"/>
        <v>0</v>
      </c>
      <c r="W83" s="91">
        <v>0</v>
      </c>
      <c r="X83" s="91" t="s">
        <v>35</v>
      </c>
      <c r="Y83" s="92">
        <v>-4.4444444444444446E-2</v>
      </c>
      <c r="Z83" s="81" t="s">
        <v>35</v>
      </c>
      <c r="AA83" s="65"/>
    </row>
    <row r="84" spans="1:27">
      <c r="A84" s="82" t="str">
        <f>'[1]Risk factors'!CY$6</f>
        <v>Functional state</v>
      </c>
      <c r="B84" s="83">
        <f>'[1]All Calculations'!EL$2</f>
        <v>54</v>
      </c>
      <c r="C84" s="84">
        <f>'[1]All Calculations'!EL$195</f>
        <v>0</v>
      </c>
      <c r="D84" s="84">
        <f>'[1]All Calculations'!EL$196</f>
        <v>0</v>
      </c>
      <c r="E84" s="84">
        <f>'[1]All Calculations'!EL$199</f>
        <v>0</v>
      </c>
      <c r="F84" s="85">
        <f t="shared" si="5"/>
        <v>0</v>
      </c>
      <c r="G84" s="70"/>
      <c r="H84" s="86" t="str">
        <f>'[1]Risk factors'!AL$6</f>
        <v>Killip classification</v>
      </c>
      <c r="I84" s="83" t="str">
        <f>'[1]All Calculations'!BY$2</f>
        <v>17c</v>
      </c>
      <c r="J84" s="84">
        <f>'[1]All Calculations'!BY$201</f>
        <v>1</v>
      </c>
      <c r="K84" s="84">
        <f>'[1]All Calculations'!BY$202</f>
        <v>1</v>
      </c>
      <c r="L84" s="84">
        <f>'[1]All Calculations'!BY$205</f>
        <v>0</v>
      </c>
      <c r="M84" s="87">
        <f t="shared" si="3"/>
        <v>2.2222222222222223E-2</v>
      </c>
      <c r="N84" s="88">
        <v>2.2222222222222223E-2</v>
      </c>
      <c r="O84" s="74" t="s">
        <v>35</v>
      </c>
      <c r="P84" s="89"/>
      <c r="Q84" s="90" t="str">
        <f>'[1]Risk factors'!CX$6</f>
        <v>ACE inhibitor use</v>
      </c>
      <c r="R84" s="83">
        <f>'[1]All Calculations'!EK$2</f>
        <v>53</v>
      </c>
      <c r="S84" s="84">
        <f>'[1]All Calculations'!EK$207</f>
        <v>0</v>
      </c>
      <c r="T84" s="84">
        <f>'[1]All Calculations'!EK$208</f>
        <v>0</v>
      </c>
      <c r="U84" s="84">
        <f>'[1]All Calculations'!EK$210</f>
        <v>0</v>
      </c>
      <c r="V84" s="91">
        <f t="shared" si="4"/>
        <v>0</v>
      </c>
      <c r="W84" s="91">
        <v>-2.4390243902439025E-2</v>
      </c>
      <c r="X84" s="91" t="s">
        <v>35</v>
      </c>
      <c r="Y84" s="92">
        <v>0</v>
      </c>
      <c r="Z84" s="81" t="s">
        <v>35</v>
      </c>
      <c r="AA84" s="65"/>
    </row>
    <row r="85" spans="1:27">
      <c r="A85" s="82" t="str">
        <f>'[1]Risk factors'!CZ$6</f>
        <v>Patient education level / literacy</v>
      </c>
      <c r="B85" s="83">
        <f>'[1]All Calculations'!EM$2</f>
        <v>55</v>
      </c>
      <c r="C85" s="84">
        <f>'[1]All Calculations'!EM$195</f>
        <v>0</v>
      </c>
      <c r="D85" s="84">
        <f>'[1]All Calculations'!EM$196</f>
        <v>0</v>
      </c>
      <c r="E85" s="84">
        <f>'[1]All Calculations'!EM$199</f>
        <v>0</v>
      </c>
      <c r="F85" s="85">
        <f t="shared" si="5"/>
        <v>0</v>
      </c>
      <c r="G85" s="70"/>
      <c r="H85" s="86" t="str">
        <f>'[1]Risk factors'!AW$6</f>
        <v>Blood pressure</v>
      </c>
      <c r="I85" s="83" t="str">
        <f>'[1]All Calculations'!CJ$2</f>
        <v>21a</v>
      </c>
      <c r="J85" s="84">
        <f>'[1]All Calculations'!CJ$201</f>
        <v>1</v>
      </c>
      <c r="K85" s="84">
        <f>'[1]All Calculations'!CJ$202</f>
        <v>1</v>
      </c>
      <c r="L85" s="84">
        <f>'[1]All Calculations'!CJ$205</f>
        <v>0</v>
      </c>
      <c r="M85" s="87">
        <f t="shared" si="3"/>
        <v>2.2222222222222223E-2</v>
      </c>
      <c r="N85" s="88">
        <v>2.2222222222222223E-2</v>
      </c>
      <c r="O85" s="74" t="s">
        <v>35</v>
      </c>
      <c r="P85" s="89"/>
      <c r="Q85" s="90" t="str">
        <f>'[1]Risk factors'!CY$6</f>
        <v>Functional state</v>
      </c>
      <c r="R85" s="83">
        <f>'[1]All Calculations'!EL$2</f>
        <v>54</v>
      </c>
      <c r="S85" s="84">
        <f>'[1]All Calculations'!EL$207</f>
        <v>0</v>
      </c>
      <c r="T85" s="84">
        <f>'[1]All Calculations'!EL$208</f>
        <v>0</v>
      </c>
      <c r="U85" s="84">
        <f>'[1]All Calculations'!EL$210</f>
        <v>0</v>
      </c>
      <c r="V85" s="91">
        <f t="shared" si="4"/>
        <v>0</v>
      </c>
      <c r="W85" s="91">
        <v>0</v>
      </c>
      <c r="X85" s="91" t="s">
        <v>35</v>
      </c>
      <c r="Y85" s="92">
        <v>0</v>
      </c>
      <c r="Z85" s="81" t="s">
        <v>35</v>
      </c>
      <c r="AA85" s="65"/>
    </row>
    <row r="86" spans="1:27">
      <c r="A86" s="82" t="str">
        <f>'[1]Risk factors'!DA$6</f>
        <v>ASA Classification</v>
      </c>
      <c r="B86" s="83">
        <f>'[1]All Calculations'!EN$2</f>
        <v>56</v>
      </c>
      <c r="C86" s="84">
        <f>'[1]All Calculations'!EN$195</f>
        <v>0</v>
      </c>
      <c r="D86" s="84">
        <f>'[1]All Calculations'!EN$196</f>
        <v>0</v>
      </c>
      <c r="E86" s="84">
        <f>'[1]All Calculations'!EN$199</f>
        <v>0</v>
      </c>
      <c r="F86" s="85">
        <f t="shared" si="5"/>
        <v>0</v>
      </c>
      <c r="G86" s="70"/>
      <c r="H86" s="86" t="str">
        <f>'[1]Risk factors'!CB$6</f>
        <v>Other ECG abnormalities</v>
      </c>
      <c r="I86" s="83" t="str">
        <f>'[1]All Calculations'!DO$2</f>
        <v>39e</v>
      </c>
      <c r="J86" s="84">
        <f>'[1]All Calculations'!DO$201</f>
        <v>1</v>
      </c>
      <c r="K86" s="84">
        <f>'[1]All Calculations'!DO$202</f>
        <v>1</v>
      </c>
      <c r="L86" s="84">
        <f>'[1]All Calculations'!DO$205</f>
        <v>0</v>
      </c>
      <c r="M86" s="87">
        <f t="shared" si="3"/>
        <v>2.2222222222222223E-2</v>
      </c>
      <c r="N86" s="88">
        <v>-2.1680216802168022E-3</v>
      </c>
      <c r="O86" s="74" t="s">
        <v>35</v>
      </c>
      <c r="P86" s="89"/>
      <c r="Q86" s="90" t="str">
        <f>'[1]Risk factors'!DA$6</f>
        <v>ASA Classification</v>
      </c>
      <c r="R86" s="83">
        <f>'[1]All Calculations'!EN$2</f>
        <v>56</v>
      </c>
      <c r="S86" s="84">
        <f>'[1]All Calculations'!EN$207</f>
        <v>0</v>
      </c>
      <c r="T86" s="84">
        <f>'[1]All Calculations'!EN$208</f>
        <v>0</v>
      </c>
      <c r="U86" s="84">
        <f>'[1]All Calculations'!EN$210</f>
        <v>0</v>
      </c>
      <c r="V86" s="91">
        <f t="shared" si="4"/>
        <v>0</v>
      </c>
      <c r="W86" s="91">
        <v>0</v>
      </c>
      <c r="X86" s="91" t="s">
        <v>35</v>
      </c>
      <c r="Y86" s="92">
        <v>-2.2222222222222223E-2</v>
      </c>
      <c r="Z86" s="81" t="s">
        <v>35</v>
      </c>
      <c r="AA86" s="65"/>
    </row>
    <row r="87" spans="1:27">
      <c r="A87" s="82" t="str">
        <f>'[1]Risk factors'!DB$6</f>
        <v>Insurance type or status</v>
      </c>
      <c r="B87" s="83">
        <f>'[1]All Calculations'!EO$2</f>
        <v>57</v>
      </c>
      <c r="C87" s="84">
        <f>'[1]All Calculations'!EO$195</f>
        <v>0</v>
      </c>
      <c r="D87" s="84">
        <f>'[1]All Calculations'!EO$196</f>
        <v>0</v>
      </c>
      <c r="E87" s="84">
        <f>'[1]All Calculations'!EO$199</f>
        <v>0</v>
      </c>
      <c r="F87" s="85">
        <f t="shared" si="5"/>
        <v>0</v>
      </c>
      <c r="G87" s="70"/>
      <c r="H87" s="86" t="str">
        <f>'[1]Risk factors'!CG$6</f>
        <v>Preoperative thrombolysis</v>
      </c>
      <c r="I87" s="83" t="str">
        <f>'[1]All Calculations'!DT$2</f>
        <v>42a</v>
      </c>
      <c r="J87" s="84">
        <f>'[1]All Calculations'!DT$201</f>
        <v>2</v>
      </c>
      <c r="K87" s="84">
        <f>'[1]All Calculations'!DT$202</f>
        <v>1</v>
      </c>
      <c r="L87" s="84">
        <f>'[1]All Calculations'!DT$205</f>
        <v>1</v>
      </c>
      <c r="M87" s="87">
        <f t="shared" si="3"/>
        <v>2.2222222222222223E-2</v>
      </c>
      <c r="N87" s="88">
        <v>2.2222222222222223E-2</v>
      </c>
      <c r="O87" s="74" t="s">
        <v>35</v>
      </c>
      <c r="P87" s="89"/>
      <c r="Q87" s="90" t="str">
        <f>'[1]Risk factors'!DD$6</f>
        <v>Left ventricular hypertrophy</v>
      </c>
      <c r="R87" s="83">
        <f>'[1]All Calculations'!EQ$2</f>
        <v>59</v>
      </c>
      <c r="S87" s="84">
        <f>'[1]All Calculations'!EQ$207</f>
        <v>0</v>
      </c>
      <c r="T87" s="84">
        <f>'[1]All Calculations'!EQ$208</f>
        <v>0</v>
      </c>
      <c r="U87" s="84">
        <f>'[1]All Calculations'!EQ$210</f>
        <v>0</v>
      </c>
      <c r="V87" s="91">
        <f t="shared" si="4"/>
        <v>0</v>
      </c>
      <c r="W87" s="91">
        <v>0</v>
      </c>
      <c r="X87" s="91" t="s">
        <v>35</v>
      </c>
      <c r="Y87" s="92">
        <v>0</v>
      </c>
      <c r="Z87" s="81" t="s">
        <v>35</v>
      </c>
      <c r="AA87" s="65"/>
    </row>
    <row r="88" spans="1:27">
      <c r="A88" s="82" t="str">
        <f>'[1]Risk factors'!DC$6</f>
        <v>Recent admissions</v>
      </c>
      <c r="B88" s="83">
        <f>'[1]All Calculations'!EP$2</f>
        <v>58</v>
      </c>
      <c r="C88" s="84">
        <f>'[1]All Calculations'!EP$195</f>
        <v>0</v>
      </c>
      <c r="D88" s="84">
        <f>'[1]All Calculations'!EP$196</f>
        <v>0</v>
      </c>
      <c r="E88" s="84">
        <f>'[1]All Calculations'!EP$199</f>
        <v>0</v>
      </c>
      <c r="F88" s="85">
        <f t="shared" si="5"/>
        <v>0</v>
      </c>
      <c r="G88" s="70"/>
      <c r="H88" s="86" t="str">
        <f>'[1]Risk factors'!CT$6</f>
        <v>Preoperative cardiac biomarkers</v>
      </c>
      <c r="I88" s="83">
        <f>'[1]All Calculations'!EG$2</f>
        <v>51</v>
      </c>
      <c r="J88" s="84">
        <f>'[1]All Calculations'!EG$201</f>
        <v>0</v>
      </c>
      <c r="K88" s="84">
        <f>'[1]All Calculations'!EG$202</f>
        <v>0</v>
      </c>
      <c r="L88" s="84">
        <f>'[1]All Calculations'!EG$205</f>
        <v>0</v>
      </c>
      <c r="M88" s="87">
        <f t="shared" si="3"/>
        <v>0</v>
      </c>
      <c r="N88" s="88">
        <v>0</v>
      </c>
      <c r="O88" s="74" t="s">
        <v>35</v>
      </c>
      <c r="P88" s="89"/>
      <c r="Q88" s="90" t="str">
        <f>'[1]Risk factors'!DF$6</f>
        <v>Acute mental status changes</v>
      </c>
      <c r="R88" s="83">
        <f>'[1]All Calculations'!ES$2</f>
        <v>61</v>
      </c>
      <c r="S88" s="84">
        <f>'[1]All Calculations'!ES$207</f>
        <v>0</v>
      </c>
      <c r="T88" s="84">
        <f>'[1]All Calculations'!ES$208</f>
        <v>0</v>
      </c>
      <c r="U88" s="84">
        <f>'[1]All Calculations'!ES$210</f>
        <v>0</v>
      </c>
      <c r="V88" s="91">
        <f t="shared" si="4"/>
        <v>0</v>
      </c>
      <c r="W88" s="91">
        <v>0</v>
      </c>
      <c r="X88" s="91" t="s">
        <v>35</v>
      </c>
      <c r="Y88" s="92">
        <v>-2.2222222222222223E-2</v>
      </c>
      <c r="Z88" s="81" t="s">
        <v>35</v>
      </c>
      <c r="AA88" s="65"/>
    </row>
    <row r="89" spans="1:27">
      <c r="A89" s="82" t="str">
        <f>'[1]Risk factors'!DD$6</f>
        <v>Left ventricular hypertrophy</v>
      </c>
      <c r="B89" s="83">
        <f>'[1]All Calculations'!EQ$2</f>
        <v>59</v>
      </c>
      <c r="C89" s="84">
        <f>'[1]All Calculations'!EQ$195</f>
        <v>0</v>
      </c>
      <c r="D89" s="84">
        <f>'[1]All Calculations'!EQ$196</f>
        <v>0</v>
      </c>
      <c r="E89" s="84">
        <f>'[1]All Calculations'!EQ$199</f>
        <v>0</v>
      </c>
      <c r="F89" s="85">
        <f t="shared" si="5"/>
        <v>0</v>
      </c>
      <c r="G89" s="70"/>
      <c r="H89" s="86" t="str">
        <f>'[1]Risk factors'!CX$6</f>
        <v>ACE inhibitor use</v>
      </c>
      <c r="I89" s="83">
        <f>'[1]All Calculations'!EK$2</f>
        <v>53</v>
      </c>
      <c r="J89" s="84">
        <f>'[1]All Calculations'!EK$201</f>
        <v>0</v>
      </c>
      <c r="K89" s="84">
        <f>'[1]All Calculations'!EK$202</f>
        <v>0</v>
      </c>
      <c r="L89" s="84">
        <f>'[1]All Calculations'!EK$205</f>
        <v>0</v>
      </c>
      <c r="M89" s="87">
        <f t="shared" si="3"/>
        <v>0</v>
      </c>
      <c r="N89" s="88">
        <v>-2.4390243902439025E-2</v>
      </c>
      <c r="O89" s="74" t="s">
        <v>35</v>
      </c>
      <c r="P89" s="89"/>
      <c r="Q89" s="90" t="str">
        <f>'[1]Risk factors'!DH$6</f>
        <v>Intraoperative variables</v>
      </c>
      <c r="R89" s="83">
        <f>'[1]All Calculations'!EU$2</f>
        <v>888</v>
      </c>
      <c r="S89" s="84">
        <f>'[1]All Calculations'!EU$207</f>
        <v>1</v>
      </c>
      <c r="T89" s="84">
        <f>'[1]All Calculations'!EU$208</f>
        <v>0</v>
      </c>
      <c r="U89" s="84">
        <f>'[1]All Calculations'!EU$210</f>
        <v>1</v>
      </c>
      <c r="V89" s="91">
        <f t="shared" si="4"/>
        <v>0</v>
      </c>
      <c r="W89" s="91">
        <v>0</v>
      </c>
      <c r="X89" s="91" t="s">
        <v>35</v>
      </c>
      <c r="Y89" s="92">
        <v>-0.1111111111111111</v>
      </c>
      <c r="Z89" s="81" t="s">
        <v>35</v>
      </c>
      <c r="AA89" s="65"/>
    </row>
    <row r="90" spans="1:27">
      <c r="A90" s="82" t="str">
        <f>'[1]Risk factors'!DE$6</f>
        <v>Time from admission to procedure</v>
      </c>
      <c r="B90" s="83">
        <f>'[1]All Calculations'!ER$2</f>
        <v>60</v>
      </c>
      <c r="C90" s="84">
        <f>'[1]All Calculations'!ER$195</f>
        <v>0</v>
      </c>
      <c r="D90" s="84">
        <f>'[1]All Calculations'!ER$196</f>
        <v>0</v>
      </c>
      <c r="E90" s="84">
        <f>'[1]All Calculations'!ER$199</f>
        <v>0</v>
      </c>
      <c r="F90" s="85">
        <f t="shared" si="5"/>
        <v>0</v>
      </c>
      <c r="G90" s="70"/>
      <c r="H90" s="86" t="str">
        <f>'[1]Risk factors'!CY$6</f>
        <v>Functional state</v>
      </c>
      <c r="I90" s="83">
        <f>'[1]All Calculations'!EL$2</f>
        <v>54</v>
      </c>
      <c r="J90" s="84">
        <f>'[1]All Calculations'!EL$201</f>
        <v>1</v>
      </c>
      <c r="K90" s="84">
        <f>'[1]All Calculations'!EL$202</f>
        <v>0</v>
      </c>
      <c r="L90" s="84">
        <f>'[1]All Calculations'!EL$205</f>
        <v>1</v>
      </c>
      <c r="M90" s="87">
        <f t="shared" si="3"/>
        <v>0</v>
      </c>
      <c r="N90" s="88">
        <v>0</v>
      </c>
      <c r="O90" s="74" t="s">
        <v>35</v>
      </c>
      <c r="P90" s="89"/>
      <c r="Q90" s="90" t="str">
        <f>'[1]Risk factors'!L$6</f>
        <v>Cachexia or malnutrition</v>
      </c>
      <c r="R90" s="83" t="str">
        <f>'[1]All Calculations'!AY$2</f>
        <v>03a</v>
      </c>
      <c r="S90" s="84">
        <f>'[1]All Calculations'!AY$207</f>
        <v>0</v>
      </c>
      <c r="T90" s="84">
        <f>'[1]All Calculations'!AY$208</f>
        <v>0</v>
      </c>
      <c r="U90" s="84">
        <f>'[1]All Calculations'!AY$210</f>
        <v>0</v>
      </c>
      <c r="V90" s="91">
        <f t="shared" si="4"/>
        <v>0</v>
      </c>
      <c r="W90" s="91">
        <v>-4.878048780487805E-2</v>
      </c>
      <c r="X90" s="91" t="s">
        <v>35</v>
      </c>
      <c r="Y90" s="92">
        <v>0</v>
      </c>
      <c r="Z90" s="81" t="s">
        <v>35</v>
      </c>
      <c r="AA90" s="65"/>
    </row>
    <row r="91" spans="1:27">
      <c r="A91" s="82" t="str">
        <f>'[1]Risk factors'!DF$6</f>
        <v>Acute mental status changes</v>
      </c>
      <c r="B91" s="83">
        <f>'[1]All Calculations'!ES$2</f>
        <v>61</v>
      </c>
      <c r="C91" s="84">
        <f>'[1]All Calculations'!ES$195</f>
        <v>0</v>
      </c>
      <c r="D91" s="84">
        <f>'[1]All Calculations'!ES$196</f>
        <v>0</v>
      </c>
      <c r="E91" s="84">
        <f>'[1]All Calculations'!ES$199</f>
        <v>0</v>
      </c>
      <c r="F91" s="85">
        <f t="shared" si="5"/>
        <v>0</v>
      </c>
      <c r="G91" s="70"/>
      <c r="H91" s="86" t="str">
        <f>'[1]Risk factors'!CZ$6</f>
        <v>Patient education level / literacy</v>
      </c>
      <c r="I91" s="83">
        <f>'[1]All Calculations'!EM$2</f>
        <v>55</v>
      </c>
      <c r="J91" s="84">
        <f>'[1]All Calculations'!EM$201</f>
        <v>0</v>
      </c>
      <c r="K91" s="84">
        <f>'[1]All Calculations'!EM$202</f>
        <v>0</v>
      </c>
      <c r="L91" s="84">
        <f>'[1]All Calculations'!EM$205</f>
        <v>0</v>
      </c>
      <c r="M91" s="87">
        <f t="shared" si="3"/>
        <v>0</v>
      </c>
      <c r="N91" s="88">
        <v>0</v>
      </c>
      <c r="O91" s="74" t="s">
        <v>35</v>
      </c>
      <c r="P91" s="89"/>
      <c r="Q91" s="90" t="str">
        <f>'[1]Risk factors'!P$6</f>
        <v>Ventricular wall motion</v>
      </c>
      <c r="R91" s="83" t="str">
        <f>'[1]All Calculations'!BC$2</f>
        <v>06a</v>
      </c>
      <c r="S91" s="84">
        <f>'[1]All Calculations'!BC$207</f>
        <v>0</v>
      </c>
      <c r="T91" s="84">
        <f>'[1]All Calculations'!BC$208</f>
        <v>0</v>
      </c>
      <c r="U91" s="84">
        <f>'[1]All Calculations'!BC$210</f>
        <v>0</v>
      </c>
      <c r="V91" s="91">
        <f t="shared" si="4"/>
        <v>0</v>
      </c>
      <c r="W91" s="91">
        <v>-7.3170731707317069E-2</v>
      </c>
      <c r="X91" s="91" t="s">
        <v>35</v>
      </c>
      <c r="Y91" s="92">
        <v>-2.2222222222222223E-2</v>
      </c>
      <c r="Z91" s="81" t="s">
        <v>35</v>
      </c>
      <c r="AA91" s="65"/>
    </row>
    <row r="92" spans="1:27">
      <c r="A92" s="82" t="str">
        <f>'[1]Risk factors'!DH$6</f>
        <v>Intraoperative variables</v>
      </c>
      <c r="B92" s="83">
        <f>'[1]All Calculations'!EU$2</f>
        <v>888</v>
      </c>
      <c r="C92" s="84">
        <f>'[1]All Calculations'!EU$195</f>
        <v>0</v>
      </c>
      <c r="D92" s="84">
        <f>'[1]All Calculations'!EU$196</f>
        <v>0</v>
      </c>
      <c r="E92" s="84">
        <f>'[1]All Calculations'!EU$199</f>
        <v>0</v>
      </c>
      <c r="F92" s="85">
        <f t="shared" si="5"/>
        <v>0</v>
      </c>
      <c r="G92" s="70"/>
      <c r="H92" s="86" t="str">
        <f>'[1]Risk factors'!DB$6</f>
        <v>Insurance type or status</v>
      </c>
      <c r="I92" s="83">
        <f>'[1]All Calculations'!EO$2</f>
        <v>57</v>
      </c>
      <c r="J92" s="84">
        <f>'[1]All Calculations'!EO$201</f>
        <v>0</v>
      </c>
      <c r="K92" s="84">
        <f>'[1]All Calculations'!EO$202</f>
        <v>0</v>
      </c>
      <c r="L92" s="84">
        <f>'[1]All Calculations'!EO$205</f>
        <v>0</v>
      </c>
      <c r="M92" s="87">
        <f t="shared" si="3"/>
        <v>0</v>
      </c>
      <c r="N92" s="88">
        <v>0</v>
      </c>
      <c r="O92" s="74" t="s">
        <v>35</v>
      </c>
      <c r="P92" s="89"/>
      <c r="Q92" s="90" t="str">
        <f>'[1]Risk factors'!Y$6</f>
        <v>Calcified aorta</v>
      </c>
      <c r="R92" s="83" t="str">
        <f>'[1]All Calculations'!BL$2</f>
        <v>13b</v>
      </c>
      <c r="S92" s="84">
        <f>'[1]All Calculations'!BL$207</f>
        <v>0</v>
      </c>
      <c r="T92" s="84">
        <f>'[1]All Calculations'!BL$208</f>
        <v>0</v>
      </c>
      <c r="U92" s="84">
        <f>'[1]All Calculations'!BL$210</f>
        <v>0</v>
      </c>
      <c r="V92" s="91">
        <f t="shared" si="4"/>
        <v>0</v>
      </c>
      <c r="W92" s="91">
        <v>0</v>
      </c>
      <c r="X92" s="91" t="s">
        <v>35</v>
      </c>
      <c r="Y92" s="92">
        <v>-2.2222222222222223E-2</v>
      </c>
      <c r="Z92" s="81" t="s">
        <v>35</v>
      </c>
      <c r="AA92" s="65"/>
    </row>
    <row r="93" spans="1:27">
      <c r="A93" s="82" t="str">
        <f>'[1]Risk factors'!X$6</f>
        <v>Extracardiac arteriopathy</v>
      </c>
      <c r="B93" s="83" t="str">
        <f>'[1]All Calculations'!BK$2</f>
        <v>13a</v>
      </c>
      <c r="C93" s="84">
        <f>'[1]All Calculations'!BK$195</f>
        <v>0</v>
      </c>
      <c r="D93" s="84">
        <f>'[1]All Calculations'!BK$196</f>
        <v>0</v>
      </c>
      <c r="E93" s="84">
        <f>'[1]All Calculations'!BK$199</f>
        <v>0</v>
      </c>
      <c r="F93" s="85">
        <f t="shared" si="5"/>
        <v>0</v>
      </c>
      <c r="G93" s="70"/>
      <c r="H93" s="86" t="str">
        <f>'[1]Risk factors'!DC$6</f>
        <v>Recent admissions</v>
      </c>
      <c r="I93" s="83">
        <f>'[1]All Calculations'!EP$2</f>
        <v>58</v>
      </c>
      <c r="J93" s="84">
        <f>'[1]All Calculations'!EP$201</f>
        <v>0</v>
      </c>
      <c r="K93" s="84">
        <f>'[1]All Calculations'!EP$202</f>
        <v>0</v>
      </c>
      <c r="L93" s="84">
        <f>'[1]All Calculations'!EP$205</f>
        <v>0</v>
      </c>
      <c r="M93" s="87">
        <f t="shared" si="3"/>
        <v>0</v>
      </c>
      <c r="N93" s="88">
        <v>0</v>
      </c>
      <c r="O93" s="74" t="s">
        <v>35</v>
      </c>
      <c r="P93" s="89"/>
      <c r="Q93" s="90" t="str">
        <f>'[1]Risk factors'!AF$6</f>
        <v>Type of MI</v>
      </c>
      <c r="R93" s="83" t="str">
        <f>'[1]All Calculations'!BS$2</f>
        <v>16a</v>
      </c>
      <c r="S93" s="84">
        <f>'[1]All Calculations'!BS$207</f>
        <v>0</v>
      </c>
      <c r="T93" s="84">
        <f>'[1]All Calculations'!BS$208</f>
        <v>0</v>
      </c>
      <c r="U93" s="84">
        <f>'[1]All Calculations'!BS$210</f>
        <v>0</v>
      </c>
      <c r="V93" s="91">
        <f t="shared" si="4"/>
        <v>0</v>
      </c>
      <c r="W93" s="91">
        <v>-2.4390243902439025E-2</v>
      </c>
      <c r="X93" s="91" t="s">
        <v>35</v>
      </c>
      <c r="Y93" s="92">
        <v>-2.2222222222222223E-2</v>
      </c>
      <c r="Z93" s="81" t="s">
        <v>35</v>
      </c>
      <c r="AA93" s="65"/>
    </row>
    <row r="94" spans="1:27">
      <c r="A94" s="82" t="str">
        <f>'[1]Risk factors'!Y$6</f>
        <v>Calcified aorta</v>
      </c>
      <c r="B94" s="83" t="str">
        <f>'[1]All Calculations'!BL$2</f>
        <v>13b</v>
      </c>
      <c r="C94" s="84">
        <f>'[1]All Calculations'!BL$195</f>
        <v>0</v>
      </c>
      <c r="D94" s="84">
        <f>'[1]All Calculations'!BL$196</f>
        <v>0</v>
      </c>
      <c r="E94" s="84">
        <f>'[1]All Calculations'!BL$199</f>
        <v>0</v>
      </c>
      <c r="F94" s="85">
        <f t="shared" si="5"/>
        <v>0</v>
      </c>
      <c r="G94" s="70"/>
      <c r="H94" s="86" t="str">
        <f>'[1]Risk factors'!DD$6</f>
        <v>Left ventricular hypertrophy</v>
      </c>
      <c r="I94" s="83">
        <f>'[1]All Calculations'!EQ$2</f>
        <v>59</v>
      </c>
      <c r="J94" s="84">
        <f>'[1]All Calculations'!EQ$201</f>
        <v>1</v>
      </c>
      <c r="K94" s="84">
        <f>'[1]All Calculations'!EQ$202</f>
        <v>0</v>
      </c>
      <c r="L94" s="84">
        <f>'[1]All Calculations'!EQ$205</f>
        <v>1</v>
      </c>
      <c r="M94" s="87">
        <f t="shared" si="3"/>
        <v>0</v>
      </c>
      <c r="N94" s="88">
        <v>0</v>
      </c>
      <c r="O94" s="74" t="s">
        <v>35</v>
      </c>
      <c r="P94" s="89"/>
      <c r="Q94" s="90" t="str">
        <f>'[1]Risk factors'!AG$6</f>
        <v>Active MI</v>
      </c>
      <c r="R94" s="83" t="str">
        <f>'[1]All Calculations'!BT$2</f>
        <v>16b</v>
      </c>
      <c r="S94" s="84">
        <f>'[1]All Calculations'!BT$207</f>
        <v>1</v>
      </c>
      <c r="T94" s="84">
        <f>'[1]All Calculations'!BT$208</f>
        <v>0</v>
      </c>
      <c r="U94" s="84">
        <f>'[1]All Calculations'!BT$210</f>
        <v>1</v>
      </c>
      <c r="V94" s="91">
        <f t="shared" si="4"/>
        <v>0</v>
      </c>
      <c r="W94" s="91">
        <v>0</v>
      </c>
      <c r="X94" s="91" t="s">
        <v>35</v>
      </c>
      <c r="Y94" s="92">
        <v>-6.6666666666666666E-2</v>
      </c>
      <c r="Z94" s="81" t="s">
        <v>35</v>
      </c>
      <c r="AA94" s="65"/>
    </row>
    <row r="95" spans="1:27">
      <c r="A95" s="82" t="str">
        <f>'[1]Risk factors'!AB$6</f>
        <v>Dyspnea</v>
      </c>
      <c r="B95" s="83" t="str">
        <f>'[1]All Calculations'!BO$2</f>
        <v>14a</v>
      </c>
      <c r="C95" s="84">
        <f>'[1]All Calculations'!BO$195</f>
        <v>0</v>
      </c>
      <c r="D95" s="84">
        <f>'[1]All Calculations'!BO$196</f>
        <v>0</v>
      </c>
      <c r="E95" s="84">
        <f>'[1]All Calculations'!BO$199</f>
        <v>0</v>
      </c>
      <c r="F95" s="85">
        <f t="shared" si="5"/>
        <v>0</v>
      </c>
      <c r="G95" s="70"/>
      <c r="H95" s="86" t="str">
        <f>'[1]Risk factors'!DE$6</f>
        <v>Time from admission to procedure</v>
      </c>
      <c r="I95" s="83">
        <f>'[1]All Calculations'!ER$2</f>
        <v>60</v>
      </c>
      <c r="J95" s="84">
        <f>'[1]All Calculations'!ER$201</f>
        <v>0</v>
      </c>
      <c r="K95" s="84">
        <f>'[1]All Calculations'!ER$202</f>
        <v>0</v>
      </c>
      <c r="L95" s="84">
        <f>'[1]All Calculations'!ER$205</f>
        <v>0</v>
      </c>
      <c r="M95" s="87">
        <f t="shared" si="3"/>
        <v>0</v>
      </c>
      <c r="N95" s="88">
        <v>0</v>
      </c>
      <c r="O95" s="74" t="s">
        <v>35</v>
      </c>
      <c r="P95" s="89"/>
      <c r="Q95" s="90" t="str">
        <f>'[1]Risk factors'!AJ$6</f>
        <v>Pulmonary Rales</v>
      </c>
      <c r="R95" s="83" t="str">
        <f>'[1]All Calculations'!BW$2</f>
        <v>17a</v>
      </c>
      <c r="S95" s="84">
        <f>'[1]All Calculations'!BW$207</f>
        <v>0</v>
      </c>
      <c r="T95" s="84">
        <f>'[1]All Calculations'!BW$208</f>
        <v>0</v>
      </c>
      <c r="U95" s="84">
        <f>'[1]All Calculations'!BW$210</f>
        <v>0</v>
      </c>
      <c r="V95" s="91">
        <f t="shared" si="4"/>
        <v>0</v>
      </c>
      <c r="W95" s="91">
        <v>-9.7560975609756101E-2</v>
      </c>
      <c r="X95" s="91" t="s">
        <v>35</v>
      </c>
      <c r="Y95" s="92">
        <v>0</v>
      </c>
      <c r="Z95" s="81" t="s">
        <v>35</v>
      </c>
      <c r="AA95" s="65"/>
    </row>
    <row r="96" spans="1:27">
      <c r="A96" s="82" t="str">
        <f>'[1]Risk factors'!AG$6</f>
        <v>Active MI</v>
      </c>
      <c r="B96" s="83" t="str">
        <f>'[1]All Calculations'!BT$2</f>
        <v>16b</v>
      </c>
      <c r="C96" s="84">
        <f>'[1]All Calculations'!BT$195</f>
        <v>0</v>
      </c>
      <c r="D96" s="84">
        <f>'[1]All Calculations'!BT$196</f>
        <v>0</v>
      </c>
      <c r="E96" s="84">
        <f>'[1]All Calculations'!BT$199</f>
        <v>0</v>
      </c>
      <c r="F96" s="85">
        <f t="shared" si="5"/>
        <v>0</v>
      </c>
      <c r="G96" s="70"/>
      <c r="H96" s="86" t="str">
        <f>'[1]Risk factors'!L$6</f>
        <v>Cachexia or malnutrition</v>
      </c>
      <c r="I96" s="83" t="str">
        <f>'[1]All Calculations'!AY$2</f>
        <v>03a</v>
      </c>
      <c r="J96" s="84">
        <f>'[1]All Calculations'!AY$201</f>
        <v>0</v>
      </c>
      <c r="K96" s="84">
        <f>'[1]All Calculations'!AY$202</f>
        <v>0</v>
      </c>
      <c r="L96" s="84">
        <f>'[1]All Calculations'!AY$205</f>
        <v>0</v>
      </c>
      <c r="M96" s="87">
        <f t="shared" si="3"/>
        <v>0</v>
      </c>
      <c r="N96" s="88">
        <v>-4.878048780487805E-2</v>
      </c>
      <c r="O96" s="74" t="s">
        <v>35</v>
      </c>
      <c r="P96" s="89"/>
      <c r="Q96" s="90" t="str">
        <f>'[1]Risk factors'!AK$6</f>
        <v>Preoperative diuretic use</v>
      </c>
      <c r="R96" s="83" t="str">
        <f>'[1]All Calculations'!BX$2</f>
        <v>17b</v>
      </c>
      <c r="S96" s="84">
        <f>'[1]All Calculations'!BX$207</f>
        <v>0</v>
      </c>
      <c r="T96" s="84">
        <f>'[1]All Calculations'!BX$208</f>
        <v>0</v>
      </c>
      <c r="U96" s="84">
        <f>'[1]All Calculations'!BX$210</f>
        <v>0</v>
      </c>
      <c r="V96" s="91">
        <f t="shared" si="4"/>
        <v>0</v>
      </c>
      <c r="W96" s="91">
        <v>-7.3170731707317069E-2</v>
      </c>
      <c r="X96" s="91" t="s">
        <v>35</v>
      </c>
      <c r="Y96" s="92">
        <v>-0.13333333333333333</v>
      </c>
      <c r="Z96" s="81" t="s">
        <v>35</v>
      </c>
      <c r="AA96" s="65"/>
    </row>
    <row r="97" spans="1:27">
      <c r="A97" s="82" t="str">
        <f>'[1]Risk factors'!AL$6</f>
        <v>Killip classification</v>
      </c>
      <c r="B97" s="83" t="str">
        <f>'[1]All Calculations'!BY$2</f>
        <v>17c</v>
      </c>
      <c r="C97" s="84">
        <f>'[1]All Calculations'!BY$195</f>
        <v>0</v>
      </c>
      <c r="D97" s="84">
        <f>'[1]All Calculations'!BY$196</f>
        <v>0</v>
      </c>
      <c r="E97" s="84">
        <f>'[1]All Calculations'!BY$199</f>
        <v>0</v>
      </c>
      <c r="F97" s="85">
        <f t="shared" si="5"/>
        <v>0</v>
      </c>
      <c r="G97" s="70"/>
      <c r="H97" s="86" t="str">
        <f>'[1]Risk factors'!AJ$6</f>
        <v>Pulmonary Rales</v>
      </c>
      <c r="I97" s="83" t="str">
        <f>'[1]All Calculations'!BW$2</f>
        <v>17a</v>
      </c>
      <c r="J97" s="84">
        <f>'[1]All Calculations'!BW$201</f>
        <v>0</v>
      </c>
      <c r="K97" s="84">
        <f>'[1]All Calculations'!BW$202</f>
        <v>0</v>
      </c>
      <c r="L97" s="84">
        <f>'[1]All Calculations'!BW$205</f>
        <v>0</v>
      </c>
      <c r="M97" s="87">
        <f t="shared" si="3"/>
        <v>0</v>
      </c>
      <c r="N97" s="88">
        <v>-9.7560975609756101E-2</v>
      </c>
      <c r="O97" s="74" t="s">
        <v>35</v>
      </c>
      <c r="P97" s="89"/>
      <c r="Q97" s="90" t="str">
        <f>'[1]Risk factors'!AL$6</f>
        <v>Killip classification</v>
      </c>
      <c r="R97" s="83" t="str">
        <f>'[1]All Calculations'!BY$2</f>
        <v>17c</v>
      </c>
      <c r="S97" s="84">
        <f>'[1]All Calculations'!BY$207</f>
        <v>0</v>
      </c>
      <c r="T97" s="84">
        <f>'[1]All Calculations'!BY$208</f>
        <v>0</v>
      </c>
      <c r="U97" s="84">
        <f>'[1]All Calculations'!BY$210</f>
        <v>0</v>
      </c>
      <c r="V97" s="91">
        <f t="shared" si="4"/>
        <v>0</v>
      </c>
      <c r="W97" s="91">
        <v>0</v>
      </c>
      <c r="X97" s="91" t="s">
        <v>35</v>
      </c>
      <c r="Y97" s="92">
        <v>-2.2222222222222223E-2</v>
      </c>
      <c r="Z97" s="81" t="s">
        <v>35</v>
      </c>
      <c r="AA97" s="65"/>
    </row>
    <row r="98" spans="1:27">
      <c r="A98" s="82" t="str">
        <f>'[1]Risk factors'!AW$6</f>
        <v>Blood pressure</v>
      </c>
      <c r="B98" s="83" t="str">
        <f>'[1]All Calculations'!CJ$2</f>
        <v>21a</v>
      </c>
      <c r="C98" s="84">
        <f>'[1]All Calculations'!CJ$195</f>
        <v>0</v>
      </c>
      <c r="D98" s="84">
        <f>'[1]All Calculations'!CJ$196</f>
        <v>0</v>
      </c>
      <c r="E98" s="84">
        <f>'[1]All Calculations'!CJ$199</f>
        <v>0</v>
      </c>
      <c r="F98" s="85">
        <f t="shared" si="5"/>
        <v>0</v>
      </c>
      <c r="G98" s="70"/>
      <c r="H98" s="86" t="str">
        <f>'[1]Risk factors'!BJ$6</f>
        <v>Preoperative CPR / cardiac arrest</v>
      </c>
      <c r="I98" s="83" t="str">
        <f>'[1]All Calculations'!CW$2</f>
        <v>30a</v>
      </c>
      <c r="J98" s="84">
        <f>'[1]All Calculations'!CW$201</f>
        <v>0</v>
      </c>
      <c r="K98" s="84">
        <f>'[1]All Calculations'!CW$202</f>
        <v>0</v>
      </c>
      <c r="L98" s="84">
        <f>'[1]All Calculations'!CW$205</f>
        <v>0</v>
      </c>
      <c r="M98" s="87">
        <f t="shared" si="3"/>
        <v>0</v>
      </c>
      <c r="N98" s="88">
        <v>-7.3170731707317069E-2</v>
      </c>
      <c r="O98" s="74" t="s">
        <v>35</v>
      </c>
      <c r="P98" s="89"/>
      <c r="Q98" s="90" t="str">
        <f>'[1]Risk factors'!AP$6</f>
        <v>Diffuse / severe disease</v>
      </c>
      <c r="R98" s="83" t="str">
        <f>'[1]All Calculations'!CC$2</f>
        <v>18a</v>
      </c>
      <c r="S98" s="84">
        <f>'[1]All Calculations'!CC$207</f>
        <v>1</v>
      </c>
      <c r="T98" s="84">
        <f>'[1]All Calculations'!CC$208</f>
        <v>0</v>
      </c>
      <c r="U98" s="84">
        <f>'[1]All Calculations'!CC$210</f>
        <v>1</v>
      </c>
      <c r="V98" s="91">
        <f t="shared" si="4"/>
        <v>0</v>
      </c>
      <c r="W98" s="91">
        <v>-0.14634146341463414</v>
      </c>
      <c r="X98" s="91" t="s">
        <v>35</v>
      </c>
      <c r="Y98" s="92">
        <v>-4.4444444444444446E-2</v>
      </c>
      <c r="Z98" s="81" t="s">
        <v>35</v>
      </c>
      <c r="AA98" s="65"/>
    </row>
    <row r="99" spans="1:27">
      <c r="A99" s="82" t="str">
        <f>'[1]Risk factors'!BM$6</f>
        <v>Location or type of surgical center</v>
      </c>
      <c r="B99" s="83" t="str">
        <f>'[1]All Calculations'!CZ$2</f>
        <v>32a</v>
      </c>
      <c r="C99" s="84">
        <f>'[1]All Calculations'!CZ$195</f>
        <v>0</v>
      </c>
      <c r="D99" s="84">
        <f>'[1]All Calculations'!CZ$196</f>
        <v>0</v>
      </c>
      <c r="E99" s="84">
        <f>'[1]All Calculations'!CZ$199</f>
        <v>0</v>
      </c>
      <c r="F99" s="85">
        <f t="shared" si="5"/>
        <v>0</v>
      </c>
      <c r="G99" s="70"/>
      <c r="H99" s="86" t="str">
        <f>'[1]Risk factors'!BN$6</f>
        <v>Center's case frequency</v>
      </c>
      <c r="I99" s="83" t="str">
        <f>'[1]All Calculations'!DA$2</f>
        <v>32b</v>
      </c>
      <c r="J99" s="84">
        <f>'[1]All Calculations'!DA$201</f>
        <v>0</v>
      </c>
      <c r="K99" s="84">
        <f>'[1]All Calculations'!DA$202</f>
        <v>0</v>
      </c>
      <c r="L99" s="84">
        <f>'[1]All Calculations'!DA$205</f>
        <v>0</v>
      </c>
      <c r="M99" s="87">
        <f t="shared" si="3"/>
        <v>0</v>
      </c>
      <c r="N99" s="88">
        <v>0</v>
      </c>
      <c r="O99" s="74" t="s">
        <v>35</v>
      </c>
      <c r="P99" s="89"/>
      <c r="Q99" s="90" t="str">
        <f>'[1]Risk factors'!AW$6</f>
        <v>Blood pressure</v>
      </c>
      <c r="R99" s="83" t="str">
        <f>'[1]All Calculations'!CJ$2</f>
        <v>21a</v>
      </c>
      <c r="S99" s="84">
        <f>'[1]All Calculations'!CJ$207</f>
        <v>0</v>
      </c>
      <c r="T99" s="84">
        <f>'[1]All Calculations'!CJ$208</f>
        <v>0</v>
      </c>
      <c r="U99" s="84">
        <f>'[1]All Calculations'!CJ$210</f>
        <v>0</v>
      </c>
      <c r="V99" s="91">
        <f t="shared" si="4"/>
        <v>0</v>
      </c>
      <c r="W99" s="91">
        <v>0</v>
      </c>
      <c r="X99" s="91" t="s">
        <v>35</v>
      </c>
      <c r="Y99" s="92">
        <v>-2.2222222222222223E-2</v>
      </c>
      <c r="Z99" s="81" t="s">
        <v>35</v>
      </c>
      <c r="AA99" s="65"/>
    </row>
    <row r="100" spans="1:27">
      <c r="A100" s="82" t="str">
        <f>'[1]Risk factors'!BN$6</f>
        <v>Center's case frequency</v>
      </c>
      <c r="B100" s="83" t="str">
        <f>'[1]All Calculations'!DA$2</f>
        <v>32b</v>
      </c>
      <c r="C100" s="84">
        <f>'[1]All Calculations'!DA$195</f>
        <v>0</v>
      </c>
      <c r="D100" s="84">
        <f>'[1]All Calculations'!DA$196</f>
        <v>0</v>
      </c>
      <c r="E100" s="84">
        <f>'[1]All Calculations'!DA$199</f>
        <v>0</v>
      </c>
      <c r="F100" s="85">
        <f t="shared" si="5"/>
        <v>0</v>
      </c>
      <c r="G100" s="70"/>
      <c r="H100" s="86" t="str">
        <f>'[1]Risk factors'!BU$6</f>
        <v>Stent thrombosis</v>
      </c>
      <c r="I100" s="83" t="str">
        <f>'[1]All Calculations'!DH$2</f>
        <v>37b</v>
      </c>
      <c r="J100" s="84">
        <f>'[1]All Calculations'!DH$201</f>
        <v>0</v>
      </c>
      <c r="K100" s="84">
        <f>'[1]All Calculations'!DH$202</f>
        <v>0</v>
      </c>
      <c r="L100" s="84">
        <f>'[1]All Calculations'!DH$205</f>
        <v>0</v>
      </c>
      <c r="M100" s="87">
        <f t="shared" si="3"/>
        <v>0</v>
      </c>
      <c r="N100" s="88">
        <v>0</v>
      </c>
      <c r="O100" s="74" t="s">
        <v>35</v>
      </c>
      <c r="P100" s="89"/>
      <c r="Q100" s="90" t="str">
        <f>'[1]Risk factors'!BJ$6</f>
        <v>Preoperative CPR / cardiac arrest</v>
      </c>
      <c r="R100" s="83" t="str">
        <f>'[1]All Calculations'!CW$2</f>
        <v>30a</v>
      </c>
      <c r="S100" s="84">
        <f>'[1]All Calculations'!CW$207</f>
        <v>0</v>
      </c>
      <c r="T100" s="84">
        <f>'[1]All Calculations'!CW$208</f>
        <v>0</v>
      </c>
      <c r="U100" s="84">
        <f>'[1]All Calculations'!CW$210</f>
        <v>0</v>
      </c>
      <c r="V100" s="91">
        <f t="shared" si="4"/>
        <v>0</v>
      </c>
      <c r="W100" s="91">
        <v>-7.3170731707317069E-2</v>
      </c>
      <c r="X100" s="91" t="s">
        <v>35</v>
      </c>
      <c r="Y100" s="92">
        <v>0</v>
      </c>
      <c r="Z100" s="81" t="s">
        <v>35</v>
      </c>
      <c r="AA100" s="65"/>
    </row>
    <row r="101" spans="1:27">
      <c r="A101" s="82" t="str">
        <f>'[1]Risk factors'!BU$6</f>
        <v>Stent thrombosis</v>
      </c>
      <c r="B101" s="83" t="str">
        <f>'[1]All Calculations'!DH$2</f>
        <v>37b</v>
      </c>
      <c r="C101" s="84">
        <f>'[1]All Calculations'!DH$195</f>
        <v>0</v>
      </c>
      <c r="D101" s="84">
        <f>'[1]All Calculations'!DH$196</f>
        <v>0</v>
      </c>
      <c r="E101" s="84">
        <f>'[1]All Calculations'!DH$199</f>
        <v>0</v>
      </c>
      <c r="F101" s="85">
        <f t="shared" si="5"/>
        <v>0</v>
      </c>
      <c r="G101" s="70"/>
      <c r="H101" s="86" t="str">
        <f>'[1]Risk factors'!CA$6</f>
        <v>Antiarrhythmic agents</v>
      </c>
      <c r="I101" s="83" t="str">
        <f>'[1]All Calculations'!DN$2</f>
        <v>39d</v>
      </c>
      <c r="J101" s="84">
        <f>'[1]All Calculations'!DN$201</f>
        <v>0</v>
      </c>
      <c r="K101" s="84">
        <f>'[1]All Calculations'!DN$202</f>
        <v>0</v>
      </c>
      <c r="L101" s="84">
        <f>'[1]All Calculations'!DN$205</f>
        <v>0</v>
      </c>
      <c r="M101" s="87">
        <f t="shared" si="3"/>
        <v>0</v>
      </c>
      <c r="N101" s="88">
        <v>-2.4390243902439025E-2</v>
      </c>
      <c r="O101" s="74" t="s">
        <v>35</v>
      </c>
      <c r="P101" s="89"/>
      <c r="Q101" s="90" t="str">
        <f>'[1]Risk factors'!BM$6</f>
        <v>Location or type of surgical center</v>
      </c>
      <c r="R101" s="83" t="str">
        <f>'[1]All Calculations'!CZ$2</f>
        <v>32a</v>
      </c>
      <c r="S101" s="84">
        <f>'[1]All Calculations'!CZ$207</f>
        <v>0</v>
      </c>
      <c r="T101" s="84">
        <f>'[1]All Calculations'!CZ$208</f>
        <v>0</v>
      </c>
      <c r="U101" s="84">
        <f>'[1]All Calculations'!CZ$210</f>
        <v>0</v>
      </c>
      <c r="V101" s="91">
        <f t="shared" si="4"/>
        <v>0</v>
      </c>
      <c r="W101" s="91">
        <v>0</v>
      </c>
      <c r="X101" s="91" t="s">
        <v>35</v>
      </c>
      <c r="Y101" s="92">
        <v>-6.6666666666666666E-2</v>
      </c>
      <c r="Z101" s="81" t="s">
        <v>35</v>
      </c>
      <c r="AA101" s="65"/>
    </row>
    <row r="102" spans="1:27">
      <c r="A102" s="82" t="str">
        <f>'[1]Risk factors'!CG$6</f>
        <v>Preoperative thrombolysis</v>
      </c>
      <c r="B102" s="83" t="str">
        <f>'[1]All Calculations'!DT$2</f>
        <v>42a</v>
      </c>
      <c r="C102" s="84">
        <f>'[1]All Calculations'!DT$195</f>
        <v>0</v>
      </c>
      <c r="D102" s="84">
        <f>'[1]All Calculations'!DT$196</f>
        <v>0</v>
      </c>
      <c r="E102" s="84">
        <f>'[1]All Calculations'!DT$199</f>
        <v>0</v>
      </c>
      <c r="F102" s="85">
        <f t="shared" si="5"/>
        <v>0</v>
      </c>
      <c r="G102" s="70"/>
      <c r="H102" s="86" t="str">
        <f>'[1]Risk factors'!CH$6</f>
        <v>PT or INR</v>
      </c>
      <c r="I102" s="83" t="str">
        <f>'[1]All Calculations'!DU$2</f>
        <v>42b</v>
      </c>
      <c r="J102" s="84">
        <f>'[1]All Calculations'!DU$201</f>
        <v>0</v>
      </c>
      <c r="K102" s="84">
        <f>'[1]All Calculations'!DU$202</f>
        <v>0</v>
      </c>
      <c r="L102" s="84">
        <f>'[1]All Calculations'!DU$205</f>
        <v>0</v>
      </c>
      <c r="M102" s="87">
        <f t="shared" si="3"/>
        <v>0</v>
      </c>
      <c r="N102" s="88">
        <v>0</v>
      </c>
      <c r="O102" s="74" t="s">
        <v>35</v>
      </c>
      <c r="P102" s="89"/>
      <c r="Q102" s="90" t="str">
        <f>'[1]Risk factors'!CA$6</f>
        <v>Antiarrhythmic agents</v>
      </c>
      <c r="R102" s="83" t="str">
        <f>'[1]All Calculations'!DN$2</f>
        <v>39d</v>
      </c>
      <c r="S102" s="84">
        <f>'[1]All Calculations'!DN$207</f>
        <v>0</v>
      </c>
      <c r="T102" s="84">
        <f>'[1]All Calculations'!DN$208</f>
        <v>0</v>
      </c>
      <c r="U102" s="84">
        <f>'[1]All Calculations'!DN$210</f>
        <v>0</v>
      </c>
      <c r="V102" s="91">
        <f t="shared" si="4"/>
        <v>0</v>
      </c>
      <c r="W102" s="91">
        <v>-2.4390243902439025E-2</v>
      </c>
      <c r="X102" s="91" t="s">
        <v>35</v>
      </c>
      <c r="Y102" s="92">
        <v>0</v>
      </c>
      <c r="Z102" s="81" t="s">
        <v>35</v>
      </c>
      <c r="AA102" s="65"/>
    </row>
    <row r="103" spans="1:27">
      <c r="A103" s="82" t="str">
        <f>'[1]Risk factors'!CH$6</f>
        <v>PT or INR</v>
      </c>
      <c r="B103" s="83" t="str">
        <f>'[1]All Calculations'!DU$2</f>
        <v>42b</v>
      </c>
      <c r="C103" s="84">
        <f>'[1]All Calculations'!DU$195</f>
        <v>0</v>
      </c>
      <c r="D103" s="84">
        <f>'[1]All Calculations'!DU$196</f>
        <v>0</v>
      </c>
      <c r="E103" s="84">
        <f>'[1]All Calculations'!DU$199</f>
        <v>0</v>
      </c>
      <c r="F103" s="85">
        <f t="shared" si="5"/>
        <v>0</v>
      </c>
      <c r="G103" s="70"/>
      <c r="H103" s="86" t="str">
        <f>'[1]Risk factors'!CJ$6</f>
        <v>Distaster, catastrophic state</v>
      </c>
      <c r="I103" s="83" t="str">
        <f>'[1]All Calculations'!DW$2</f>
        <v>43a</v>
      </c>
      <c r="J103" s="84">
        <f>'[1]All Calculations'!DW$201</f>
        <v>0</v>
      </c>
      <c r="K103" s="84">
        <f>'[1]All Calculations'!DW$202</f>
        <v>0</v>
      </c>
      <c r="L103" s="84">
        <f>'[1]All Calculations'!DW$205</f>
        <v>0</v>
      </c>
      <c r="M103" s="87">
        <f t="shared" si="3"/>
        <v>0</v>
      </c>
      <c r="N103" s="88">
        <v>-7.3170731707317069E-2</v>
      </c>
      <c r="O103" s="74" t="s">
        <v>35</v>
      </c>
      <c r="P103" s="89"/>
      <c r="Q103" s="90" t="str">
        <f>'[1]Risk factors'!CB$6</f>
        <v>Other ECG abnormalities</v>
      </c>
      <c r="R103" s="83" t="str">
        <f>'[1]All Calculations'!DO$2</f>
        <v>39e</v>
      </c>
      <c r="S103" s="84">
        <f>'[1]All Calculations'!DO$207</f>
        <v>0</v>
      </c>
      <c r="T103" s="84">
        <f>'[1]All Calculations'!DO$208</f>
        <v>0</v>
      </c>
      <c r="U103" s="84">
        <f>'[1]All Calculations'!DO$210</f>
        <v>0</v>
      </c>
      <c r="V103" s="91">
        <f t="shared" si="4"/>
        <v>0</v>
      </c>
      <c r="W103" s="91">
        <v>-2.4390243902439025E-2</v>
      </c>
      <c r="X103" s="91" t="s">
        <v>35</v>
      </c>
      <c r="Y103" s="92">
        <v>-2.2222222222222223E-2</v>
      </c>
      <c r="Z103" s="81" t="s">
        <v>35</v>
      </c>
      <c r="AA103" s="65"/>
    </row>
    <row r="104" spans="1:27">
      <c r="A104" s="82" t="str">
        <f>'[1]Risk factors'!CL$6</f>
        <v>Transfusion</v>
      </c>
      <c r="B104" s="83" t="str">
        <f>'[1]All Calculations'!DY$2</f>
        <v>44a</v>
      </c>
      <c r="C104" s="84">
        <f>'[1]All Calculations'!DY$195</f>
        <v>0</v>
      </c>
      <c r="D104" s="84">
        <f>'[1]All Calculations'!DY$196</f>
        <v>0</v>
      </c>
      <c r="E104" s="84">
        <f>'[1]All Calculations'!DY$199</f>
        <v>0</v>
      </c>
      <c r="F104" s="85">
        <f t="shared" si="5"/>
        <v>0</v>
      </c>
      <c r="G104" s="70"/>
      <c r="H104" s="86" t="str">
        <f>'[1]Risk factors'!CL$6</f>
        <v>Transfusion</v>
      </c>
      <c r="I104" s="83" t="str">
        <f>'[1]All Calculations'!DY$2</f>
        <v>44a</v>
      </c>
      <c r="J104" s="84">
        <f>'[1]All Calculations'!DY$201</f>
        <v>0</v>
      </c>
      <c r="K104" s="84">
        <f>'[1]All Calculations'!DY$202</f>
        <v>0</v>
      </c>
      <c r="L104" s="84">
        <f>'[1]All Calculations'!DY$205</f>
        <v>0</v>
      </c>
      <c r="M104" s="87">
        <f t="shared" si="3"/>
        <v>0</v>
      </c>
      <c r="N104" s="88">
        <v>0</v>
      </c>
      <c r="O104" s="74" t="s">
        <v>35</v>
      </c>
      <c r="P104" s="89"/>
      <c r="Q104" s="90" t="str">
        <f>'[1]Risk factors'!CG$6</f>
        <v>Preoperative thrombolysis</v>
      </c>
      <c r="R104" s="83" t="str">
        <f>'[1]All Calculations'!DT$2</f>
        <v>42a</v>
      </c>
      <c r="S104" s="84">
        <f>'[1]All Calculations'!DT$207</f>
        <v>0</v>
      </c>
      <c r="T104" s="84">
        <f>'[1]All Calculations'!DT$208</f>
        <v>0</v>
      </c>
      <c r="U104" s="84">
        <f>'[1]All Calculations'!DT$210</f>
        <v>0</v>
      </c>
      <c r="V104" s="91">
        <f t="shared" si="4"/>
        <v>0</v>
      </c>
      <c r="W104" s="91">
        <v>0</v>
      </c>
      <c r="X104" s="91" t="s">
        <v>35</v>
      </c>
      <c r="Y104" s="92">
        <v>-2.2222222222222223E-2</v>
      </c>
      <c r="Z104" s="81" t="s">
        <v>35</v>
      </c>
      <c r="AA104" s="65"/>
    </row>
    <row r="105" spans="1:27">
      <c r="A105" s="82" t="str">
        <f>'[1]Risk factors'!CM$6</f>
        <v>Refused blood products</v>
      </c>
      <c r="B105" s="83" t="str">
        <f>'[1]All Calculations'!DZ$2</f>
        <v>44b</v>
      </c>
      <c r="C105" s="84">
        <f>'[1]All Calculations'!DZ$195</f>
        <v>0</v>
      </c>
      <c r="D105" s="84">
        <f>'[1]All Calculations'!DZ$196</f>
        <v>0</v>
      </c>
      <c r="E105" s="84">
        <f>'[1]All Calculations'!DZ$199</f>
        <v>0</v>
      </c>
      <c r="F105" s="85">
        <f t="shared" si="5"/>
        <v>0</v>
      </c>
      <c r="G105" s="70"/>
      <c r="H105" s="86" t="str">
        <f>'[1]Risk factors'!CU$6</f>
        <v>Other preoperative labs</v>
      </c>
      <c r="I105" s="83" t="str">
        <f>'[1]All Calculations'!EH$2</f>
        <v>51a</v>
      </c>
      <c r="J105" s="84">
        <f>'[1]All Calculations'!EH$201</f>
        <v>0</v>
      </c>
      <c r="K105" s="84">
        <f>'[1]All Calculations'!EH$202</f>
        <v>0</v>
      </c>
      <c r="L105" s="84">
        <f>'[1]All Calculations'!EH$205</f>
        <v>0</v>
      </c>
      <c r="M105" s="87">
        <f t="shared" si="3"/>
        <v>0</v>
      </c>
      <c r="N105" s="88">
        <v>0</v>
      </c>
      <c r="O105" s="74" t="s">
        <v>35</v>
      </c>
      <c r="P105" s="89"/>
      <c r="Q105" s="90" t="str">
        <f>'[1]Risk factors'!CM$6</f>
        <v>Refused blood products</v>
      </c>
      <c r="R105" s="83" t="str">
        <f>'[1]All Calculations'!DZ$2</f>
        <v>44b</v>
      </c>
      <c r="S105" s="84">
        <f>'[1]All Calculations'!DZ$207</f>
        <v>0</v>
      </c>
      <c r="T105" s="84">
        <f>'[1]All Calculations'!DZ$208</f>
        <v>0</v>
      </c>
      <c r="U105" s="84">
        <f>'[1]All Calculations'!DZ$210</f>
        <v>0</v>
      </c>
      <c r="V105" s="91">
        <f t="shared" si="4"/>
        <v>0</v>
      </c>
      <c r="W105" s="91">
        <v>0</v>
      </c>
      <c r="X105" s="91" t="s">
        <v>35</v>
      </c>
      <c r="Y105" s="92">
        <v>-6.6666666666666666E-2</v>
      </c>
      <c r="Z105" s="81" t="s">
        <v>35</v>
      </c>
      <c r="AA105" s="65"/>
    </row>
    <row r="106" spans="1:27" ht="17" thickBot="1">
      <c r="A106" s="168" t="str">
        <f>'[1]Risk factors'!CU$6</f>
        <v>Other preoperative labs</v>
      </c>
      <c r="B106" s="124" t="str">
        <f>'[1]All Calculations'!EH$2</f>
        <v>51a</v>
      </c>
      <c r="C106" s="125">
        <f>'[1]All Calculations'!EH$195</f>
        <v>0</v>
      </c>
      <c r="D106" s="125">
        <f>'[1]All Calculations'!EH$196</f>
        <v>0</v>
      </c>
      <c r="E106" s="125">
        <f>'[1]All Calculations'!EH$199</f>
        <v>0</v>
      </c>
      <c r="F106" s="169">
        <f t="shared" si="5"/>
        <v>0</v>
      </c>
      <c r="G106" s="170"/>
      <c r="H106" s="140" t="str">
        <f>'[1]Risk factors'!CV$6</f>
        <v>Serum albumin</v>
      </c>
      <c r="I106" s="124" t="str">
        <f>'[1]All Calculations'!EI$2</f>
        <v>51b</v>
      </c>
      <c r="J106" s="125">
        <f>'[1]All Calculations'!EI$201</f>
        <v>0</v>
      </c>
      <c r="K106" s="125">
        <f>'[1]All Calculations'!EI$202</f>
        <v>0</v>
      </c>
      <c r="L106" s="125">
        <f>'[1]All Calculations'!EI$205</f>
        <v>0</v>
      </c>
      <c r="M106" s="141">
        <f t="shared" si="3"/>
        <v>0</v>
      </c>
      <c r="N106" s="142">
        <v>-7.3170731707317069E-2</v>
      </c>
      <c r="O106" s="144" t="s">
        <v>35</v>
      </c>
      <c r="P106" s="171"/>
      <c r="Q106" s="172" t="str">
        <f>'[1]Risk factors'!CV$6</f>
        <v>Serum albumin</v>
      </c>
      <c r="R106" s="124" t="str">
        <f>'[1]All Calculations'!EI$2</f>
        <v>51b</v>
      </c>
      <c r="S106" s="125">
        <f>'[1]All Calculations'!EI$207</f>
        <v>0</v>
      </c>
      <c r="T106" s="125">
        <f>'[1]All Calculations'!EI$208</f>
        <v>0</v>
      </c>
      <c r="U106" s="125">
        <f>'[1]All Calculations'!EI$210</f>
        <v>0</v>
      </c>
      <c r="V106" s="150">
        <f t="shared" si="4"/>
        <v>0</v>
      </c>
      <c r="W106" s="150">
        <v>-7.3170731707317069E-2</v>
      </c>
      <c r="X106" s="150" t="s">
        <v>35</v>
      </c>
      <c r="Y106" s="174">
        <v>0</v>
      </c>
      <c r="Z106" s="145" t="s">
        <v>35</v>
      </c>
      <c r="AA106" s="65"/>
    </row>
    <row r="107" spans="1:27">
      <c r="A107" s="4" t="s">
        <v>37</v>
      </c>
      <c r="D107" s="4">
        <f>COUNTIFS(D5:D106,"&gt;0",A5:A106,"&lt;&gt;Comb.*")</f>
        <v>60</v>
      </c>
      <c r="H107" s="4" t="s">
        <v>37</v>
      </c>
      <c r="K107" s="4">
        <f>COUNTIFS(K4:K106,"&gt;0",H4:H106,"&lt;&gt;Comb.*")</f>
        <v>73</v>
      </c>
      <c r="Q107" s="4" t="s">
        <v>37</v>
      </c>
      <c r="T107" s="4">
        <f>COUNTIFS(T4:T106,"&gt;0",Q4:Q106,"&lt;&gt;Comb.*")</f>
        <v>61</v>
      </c>
    </row>
    <row r="108" spans="1:27" ht="18">
      <c r="H108" s="5" t="s">
        <v>38</v>
      </c>
      <c r="Q108" s="5" t="s">
        <v>38</v>
      </c>
    </row>
    <row r="109" spans="1:27" ht="18">
      <c r="Q109" s="65" t="s">
        <v>40</v>
      </c>
    </row>
  </sheetData>
  <mergeCells count="4">
    <mergeCell ref="A3:F3"/>
    <mergeCell ref="H3:O3"/>
    <mergeCell ref="Q3:Y3"/>
    <mergeCell ref="A1:Z2"/>
  </mergeCells>
  <pageMargins left="0.7" right="0.7" top="0.75" bottom="0.75" header="0.3" footer="0.3"/>
  <pageSetup scale="10" fitToHeight="2"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42357-6E9F-6E4B-BC9C-2933097E77CB}">
  <sheetPr>
    <pageSetUpPr fitToPage="1"/>
  </sheetPr>
  <dimension ref="A1:EV110"/>
  <sheetViews>
    <sheetView zoomScaleNormal="100" workbookViewId="0">
      <selection activeCell="H47" sqref="H47"/>
    </sheetView>
  </sheetViews>
  <sheetFormatPr baseColWidth="10" defaultRowHeight="16"/>
  <cols>
    <col min="1" max="1" width="29.83203125" style="5" customWidth="1"/>
    <col min="2" max="4" width="0" style="5" hidden="1" customWidth="1"/>
    <col min="5" max="5" width="6.83203125" style="5" customWidth="1"/>
    <col min="6" max="6" width="4.83203125" style="5" customWidth="1"/>
    <col min="7" max="7" width="6.83203125" style="5" customWidth="1"/>
    <col min="8" max="8" width="29.83203125" style="5" customWidth="1"/>
    <col min="9" max="11" width="0" style="5" hidden="1" customWidth="1"/>
    <col min="12" max="12" width="6.83203125" style="5" customWidth="1"/>
    <col min="13" max="14" width="4.83203125" style="5" customWidth="1"/>
    <col min="15" max="15" width="3.83203125" style="5" hidden="1" customWidth="1"/>
    <col min="16" max="16" width="6.83203125" style="5" customWidth="1"/>
    <col min="17" max="17" width="29.83203125" style="5" customWidth="1"/>
    <col min="18" max="20" width="0" style="5" hidden="1" customWidth="1"/>
    <col min="21" max="21" width="6.83203125" style="5" customWidth="1"/>
    <col min="22" max="23" width="4.83203125" style="5" customWidth="1"/>
    <col min="24" max="24" width="3.83203125" style="5" hidden="1" customWidth="1"/>
    <col min="25" max="25" width="4.83203125" style="5" customWidth="1"/>
    <col min="26" max="26" width="3.83203125" style="4" hidden="1" customWidth="1"/>
    <col min="27" max="16384" width="10.83203125" style="4"/>
  </cols>
  <sheetData>
    <row r="1" spans="1:27" ht="31" customHeight="1">
      <c r="A1" s="1" t="s">
        <v>5</v>
      </c>
      <c r="B1" s="2"/>
      <c r="C1" s="2"/>
      <c r="D1" s="2"/>
      <c r="E1" s="2"/>
      <c r="F1" s="2"/>
      <c r="G1" s="2"/>
      <c r="H1" s="2"/>
      <c r="I1" s="2"/>
      <c r="J1" s="2"/>
      <c r="K1" s="2"/>
      <c r="L1" s="2"/>
      <c r="M1" s="2"/>
      <c r="N1" s="2"/>
      <c r="O1" s="2"/>
      <c r="P1" s="2"/>
      <c r="Q1" s="2"/>
      <c r="R1" s="2"/>
      <c r="S1" s="2"/>
      <c r="T1" s="2"/>
      <c r="U1" s="2"/>
      <c r="V1" s="2"/>
      <c r="W1" s="2"/>
      <c r="X1" s="2"/>
      <c r="Y1" s="2"/>
      <c r="Z1" s="3"/>
      <c r="AA1" s="7"/>
    </row>
    <row r="2" spans="1:27" ht="31" customHeight="1">
      <c r="A2" s="8"/>
      <c r="B2" s="9"/>
      <c r="C2" s="9"/>
      <c r="D2" s="9"/>
      <c r="E2" s="9"/>
      <c r="F2" s="9"/>
      <c r="G2" s="9"/>
      <c r="H2" s="9"/>
      <c r="I2" s="9"/>
      <c r="J2" s="9"/>
      <c r="K2" s="9"/>
      <c r="L2" s="9"/>
      <c r="M2" s="9"/>
      <c r="N2" s="9"/>
      <c r="O2" s="9"/>
      <c r="P2" s="9"/>
      <c r="Q2" s="9"/>
      <c r="R2" s="9"/>
      <c r="S2" s="9"/>
      <c r="T2" s="9"/>
      <c r="U2" s="9"/>
      <c r="V2" s="9"/>
      <c r="W2" s="9"/>
      <c r="X2" s="9"/>
      <c r="Y2" s="9"/>
      <c r="Z2" s="10"/>
      <c r="AA2" s="7"/>
    </row>
    <row r="3" spans="1:27" s="15" customFormat="1" ht="25" thickBot="1">
      <c r="A3" s="11" t="s">
        <v>10</v>
      </c>
      <c r="B3" s="12"/>
      <c r="C3" s="12"/>
      <c r="D3" s="12"/>
      <c r="E3" s="12"/>
      <c r="F3" s="12"/>
      <c r="G3" s="13"/>
      <c r="H3" s="12" t="s">
        <v>11</v>
      </c>
      <c r="I3" s="12"/>
      <c r="J3" s="12"/>
      <c r="K3" s="12"/>
      <c r="L3" s="12"/>
      <c r="M3" s="12"/>
      <c r="N3" s="12"/>
      <c r="O3" s="12"/>
      <c r="P3" s="13"/>
      <c r="Q3" s="12" t="s">
        <v>12</v>
      </c>
      <c r="R3" s="12"/>
      <c r="S3" s="12"/>
      <c r="T3" s="12"/>
      <c r="U3" s="12"/>
      <c r="V3" s="12"/>
      <c r="W3" s="12"/>
      <c r="X3" s="12"/>
      <c r="Y3" s="12"/>
      <c r="Z3" s="19"/>
      <c r="AA3" s="20"/>
    </row>
    <row r="4" spans="1:27" s="27" customFormat="1" ht="18">
      <c r="A4" s="21" t="s">
        <v>13</v>
      </c>
      <c r="B4" s="35"/>
      <c r="C4" s="35" t="str">
        <f>'[1]All Calculations'!AU$195</f>
        <v>All</v>
      </c>
      <c r="D4" s="35" t="str">
        <f>'[1]All Calculations'!AU$196</f>
        <v>Short-term (1)</v>
      </c>
      <c r="E4" s="36" t="s">
        <v>32</v>
      </c>
      <c r="F4" s="36" t="s">
        <v>15</v>
      </c>
      <c r="G4" s="37"/>
      <c r="H4" s="35" t="s">
        <v>13</v>
      </c>
      <c r="I4" s="35"/>
      <c r="J4" s="35" t="str">
        <f>'[1]All Calculations'!AU$201</f>
        <v>All</v>
      </c>
      <c r="K4" s="35" t="str">
        <f>'[1]All Calculations'!AU$202</f>
        <v>Short-term (1)</v>
      </c>
      <c r="L4" s="36" t="s">
        <v>33</v>
      </c>
      <c r="M4" s="36" t="s">
        <v>15</v>
      </c>
      <c r="N4" s="39" t="s">
        <v>24</v>
      </c>
      <c r="O4" s="40" t="s">
        <v>27</v>
      </c>
      <c r="P4" s="45"/>
      <c r="Q4" s="35" t="s">
        <v>13</v>
      </c>
      <c r="R4" s="35"/>
      <c r="S4" s="35" t="str">
        <f>'[1]All Calculations'!AU$207</f>
        <v>All</v>
      </c>
      <c r="T4" s="35" t="str">
        <f>'[1]All Calculations'!AU$208</f>
        <v>Short-term (1)</v>
      </c>
      <c r="U4" s="36" t="s">
        <v>34</v>
      </c>
      <c r="V4" s="47" t="s">
        <v>15</v>
      </c>
      <c r="W4" s="43" t="s">
        <v>24</v>
      </c>
      <c r="X4" s="36" t="s">
        <v>27</v>
      </c>
      <c r="Y4" s="46" t="s">
        <v>28</v>
      </c>
      <c r="Z4" s="48"/>
    </row>
    <row r="5" spans="1:27">
      <c r="A5" s="66" t="str">
        <f>'[1]Risk factors'!I$6</f>
        <v>Age</v>
      </c>
      <c r="B5" s="67" t="str">
        <f>'[1]All Calculations'!AV$2</f>
        <v>01</v>
      </c>
      <c r="C5" s="68">
        <f>'[1]All Calculations'!AV$195</f>
        <v>37</v>
      </c>
      <c r="D5" s="68">
        <f>'[1]All Calculations'!AV$196</f>
        <v>36</v>
      </c>
      <c r="E5" s="68">
        <f>'[1]All Calculations'!AV$199</f>
        <v>1</v>
      </c>
      <c r="F5" s="69">
        <f t="shared" ref="F5:F18" si="0">E5/2</f>
        <v>0.5</v>
      </c>
      <c r="G5" s="70"/>
      <c r="H5" s="71" t="str">
        <f>'[1]Risk factors'!I$6</f>
        <v>Age</v>
      </c>
      <c r="I5" s="67" t="str">
        <f>'[1]All Calculations'!AV$2</f>
        <v>01</v>
      </c>
      <c r="J5" s="68">
        <f>'[1]All Calculations'!AV$201</f>
        <v>44</v>
      </c>
      <c r="K5" s="68">
        <f>'[1]All Calculations'!AV$202</f>
        <v>36</v>
      </c>
      <c r="L5" s="68">
        <f>'[1]All Calculations'!AV$205</f>
        <v>8</v>
      </c>
      <c r="M5" s="72">
        <f t="shared" ref="M5:M42" si="1">L5/9</f>
        <v>0.88888888888888884</v>
      </c>
      <c r="N5" s="73">
        <v>0.38888888888888884</v>
      </c>
      <c r="O5" s="74" t="s">
        <v>36</v>
      </c>
      <c r="P5" s="89"/>
      <c r="Q5" s="93" t="str">
        <f>'[1]Risk factors'!I$6</f>
        <v>Age</v>
      </c>
      <c r="R5" s="67" t="str">
        <f>'[1]All Calculations'!AV$2</f>
        <v>01</v>
      </c>
      <c r="S5" s="68">
        <f>'[1]All Calculations'!AV$207</f>
        <v>53</v>
      </c>
      <c r="T5" s="68">
        <f>'[1]All Calculations'!AV$208</f>
        <v>43</v>
      </c>
      <c r="U5" s="68">
        <f>'[1]All Calculations'!AV$210</f>
        <v>5</v>
      </c>
      <c r="V5" s="72">
        <f t="shared" ref="V5:V48" si="2">U5/12</f>
        <v>0.41666666666666669</v>
      </c>
      <c r="W5" s="79">
        <v>-8.3333333333333315E-2</v>
      </c>
      <c r="X5" s="79" t="s">
        <v>35</v>
      </c>
      <c r="Y5" s="94">
        <v>-0.47222222222222215</v>
      </c>
      <c r="Z5" s="6"/>
    </row>
    <row r="6" spans="1:27">
      <c r="A6" s="82" t="str">
        <f>'[1]Risk factors'!M$6</f>
        <v>Diabetes</v>
      </c>
      <c r="B6" s="83" t="str">
        <f>'[1]All Calculations'!AZ$2</f>
        <v>04</v>
      </c>
      <c r="C6" s="84">
        <f>'[1]All Calculations'!AZ$195</f>
        <v>9</v>
      </c>
      <c r="D6" s="84">
        <f>'[1]All Calculations'!AZ$196</f>
        <v>8</v>
      </c>
      <c r="E6" s="84">
        <f>'[1]All Calculations'!AZ$199</f>
        <v>1</v>
      </c>
      <c r="F6" s="85">
        <f t="shared" si="0"/>
        <v>0.5</v>
      </c>
      <c r="G6" s="70"/>
      <c r="H6" s="86" t="str">
        <f>'[1]Risk factors'!O$6</f>
        <v>Left ventricular function</v>
      </c>
      <c r="I6" s="83" t="str">
        <f>'[1]All Calculations'!BB$2</f>
        <v>06</v>
      </c>
      <c r="J6" s="84">
        <f>'[1]All Calculations'!BB$201</f>
        <v>40</v>
      </c>
      <c r="K6" s="84">
        <f>'[1]All Calculations'!BB$202</f>
        <v>32</v>
      </c>
      <c r="L6" s="84">
        <f>'[1]All Calculations'!BB$205</f>
        <v>8</v>
      </c>
      <c r="M6" s="87">
        <f t="shared" si="1"/>
        <v>0.88888888888888884</v>
      </c>
      <c r="N6" s="88">
        <v>0.38888888888888884</v>
      </c>
      <c r="O6" s="74" t="s">
        <v>36</v>
      </c>
      <c r="P6" s="89"/>
      <c r="Q6" s="90" t="str">
        <f>'[1]Risk factors'!O$6</f>
        <v>Left ventricular function</v>
      </c>
      <c r="R6" s="83" t="str">
        <f>'[1]All Calculations'!BB$2</f>
        <v>06</v>
      </c>
      <c r="S6" s="84">
        <f>'[1]All Calculations'!BB$207</f>
        <v>41</v>
      </c>
      <c r="T6" s="84">
        <f>'[1]All Calculations'!BB$208</f>
        <v>31</v>
      </c>
      <c r="U6" s="84">
        <f>'[1]All Calculations'!BB$210</f>
        <v>5</v>
      </c>
      <c r="V6" s="87">
        <f t="shared" si="2"/>
        <v>0.41666666666666669</v>
      </c>
      <c r="W6" s="91">
        <v>-8.3333333333333315E-2</v>
      </c>
      <c r="X6" s="91" t="s">
        <v>35</v>
      </c>
      <c r="Y6" s="92">
        <v>-0.47222222222222215</v>
      </c>
      <c r="Z6" s="6"/>
    </row>
    <row r="7" spans="1:27">
      <c r="A7" s="82" t="str">
        <f>'[1]Risk factors'!N$6</f>
        <v>Renal failure</v>
      </c>
      <c r="B7" s="83" t="str">
        <f>'[1]All Calculations'!BA$2</f>
        <v>05</v>
      </c>
      <c r="C7" s="84">
        <f>'[1]All Calculations'!BA$195</f>
        <v>17</v>
      </c>
      <c r="D7" s="84">
        <f>'[1]All Calculations'!BA$196</f>
        <v>16</v>
      </c>
      <c r="E7" s="84">
        <f>'[1]All Calculations'!BA$199</f>
        <v>1</v>
      </c>
      <c r="F7" s="85">
        <f t="shared" si="0"/>
        <v>0.5</v>
      </c>
      <c r="G7" s="70"/>
      <c r="H7" s="107" t="str">
        <f>'[1]Risk factors'!AM$6</f>
        <v>Comb. heart failure variables</v>
      </c>
      <c r="I7" s="104" t="str">
        <f>'[1]All Calculations'!BZ$2</f>
        <v>17x</v>
      </c>
      <c r="J7" s="105">
        <f>'[1]All Calculations'!BZ$201</f>
        <v>30</v>
      </c>
      <c r="K7" s="105">
        <f>'[1]All Calculations'!BZ$202</f>
        <v>23</v>
      </c>
      <c r="L7" s="105">
        <f>'[1]All Calculations'!BZ$205</f>
        <v>7</v>
      </c>
      <c r="M7" s="108">
        <f t="shared" si="1"/>
        <v>0.77777777777777779</v>
      </c>
      <c r="N7" s="109">
        <v>0.27777777777777779</v>
      </c>
      <c r="O7" s="74" t="s">
        <v>36</v>
      </c>
      <c r="P7" s="89"/>
      <c r="Q7" s="90" t="str">
        <f>'[1]Risk factors'!J$6</f>
        <v>Gender</v>
      </c>
      <c r="R7" s="83" t="str">
        <f>'[1]All Calculations'!AW$2</f>
        <v>02</v>
      </c>
      <c r="S7" s="84">
        <f>'[1]All Calculations'!AW$207</f>
        <v>33</v>
      </c>
      <c r="T7" s="84">
        <f>'[1]All Calculations'!AW$208</f>
        <v>27</v>
      </c>
      <c r="U7" s="84">
        <f>'[1]All Calculations'!AW$210</f>
        <v>3</v>
      </c>
      <c r="V7" s="87">
        <f t="shared" si="2"/>
        <v>0.25</v>
      </c>
      <c r="W7" s="91">
        <v>0.25</v>
      </c>
      <c r="X7" s="91" t="s">
        <v>36</v>
      </c>
      <c r="Y7" s="92">
        <v>0.1388888888888889</v>
      </c>
      <c r="Z7" s="6"/>
    </row>
    <row r="8" spans="1:27">
      <c r="A8" s="82" t="str">
        <f>'[1]Risk factors'!O$6</f>
        <v>Left ventricular function</v>
      </c>
      <c r="B8" s="83" t="str">
        <f>'[1]All Calculations'!BB$2</f>
        <v>06</v>
      </c>
      <c r="C8" s="84">
        <f>'[1]All Calculations'!BB$195</f>
        <v>23</v>
      </c>
      <c r="D8" s="84">
        <f>'[1]All Calculations'!BB$196</f>
        <v>22</v>
      </c>
      <c r="E8" s="84">
        <f>'[1]All Calculations'!BB$199</f>
        <v>1</v>
      </c>
      <c r="F8" s="85">
        <f t="shared" si="0"/>
        <v>0.5</v>
      </c>
      <c r="G8" s="70"/>
      <c r="H8" s="86" t="str">
        <f>'[1]Risk factors'!M$6</f>
        <v>Diabetes</v>
      </c>
      <c r="I8" s="83" t="str">
        <f>'[1]All Calculations'!AZ$2</f>
        <v>04</v>
      </c>
      <c r="J8" s="84">
        <f>'[1]All Calculations'!AZ$201</f>
        <v>24</v>
      </c>
      <c r="K8" s="84">
        <f>'[1]All Calculations'!AZ$202</f>
        <v>18</v>
      </c>
      <c r="L8" s="84">
        <f>'[1]All Calculations'!AZ$205</f>
        <v>6</v>
      </c>
      <c r="M8" s="87">
        <f t="shared" si="1"/>
        <v>0.66666666666666663</v>
      </c>
      <c r="N8" s="88">
        <v>0.16666666666666663</v>
      </c>
      <c r="O8" s="74" t="s">
        <v>35</v>
      </c>
      <c r="P8" s="89"/>
      <c r="Q8" s="90" t="str">
        <f>'[1]Risk factors'!M$6</f>
        <v>Diabetes</v>
      </c>
      <c r="R8" s="83" t="str">
        <f>'[1]All Calculations'!AZ$2</f>
        <v>04</v>
      </c>
      <c r="S8" s="84">
        <f>'[1]All Calculations'!AZ$207</f>
        <v>21</v>
      </c>
      <c r="T8" s="84">
        <f>'[1]All Calculations'!AZ$208</f>
        <v>14</v>
      </c>
      <c r="U8" s="84">
        <f>'[1]All Calculations'!AZ$210</f>
        <v>3</v>
      </c>
      <c r="V8" s="87">
        <f t="shared" si="2"/>
        <v>0.25</v>
      </c>
      <c r="W8" s="91">
        <v>-0.25</v>
      </c>
      <c r="X8" s="91" t="s">
        <v>36</v>
      </c>
      <c r="Y8" s="92">
        <v>-0.41666666666666663</v>
      </c>
      <c r="Z8" s="6"/>
    </row>
    <row r="9" spans="1:27">
      <c r="A9" s="82" t="str">
        <f>'[1]Risk factors'!V$6</f>
        <v>Neurologic disease</v>
      </c>
      <c r="B9" s="83">
        <f>'[1]All Calculations'!BI$2</f>
        <v>12</v>
      </c>
      <c r="C9" s="84">
        <f>'[1]All Calculations'!BI$195</f>
        <v>14</v>
      </c>
      <c r="D9" s="84">
        <f>'[1]All Calculations'!BI$196</f>
        <v>13</v>
      </c>
      <c r="E9" s="84">
        <f>'[1]All Calculations'!BI$199</f>
        <v>1</v>
      </c>
      <c r="F9" s="85">
        <f t="shared" si="0"/>
        <v>0.5</v>
      </c>
      <c r="G9" s="70"/>
      <c r="H9" s="86" t="str">
        <f>'[1]Risk factors'!N$6</f>
        <v>Renal failure</v>
      </c>
      <c r="I9" s="83" t="str">
        <f>'[1]All Calculations'!BA$2</f>
        <v>05</v>
      </c>
      <c r="J9" s="84">
        <f>'[1]All Calculations'!BA$201</f>
        <v>36</v>
      </c>
      <c r="K9" s="84">
        <f>'[1]All Calculations'!BA$202</f>
        <v>30</v>
      </c>
      <c r="L9" s="84">
        <f>'[1]All Calculations'!BA$205</f>
        <v>6</v>
      </c>
      <c r="M9" s="87">
        <f t="shared" si="1"/>
        <v>0.66666666666666663</v>
      </c>
      <c r="N9" s="88">
        <v>0.16666666666666663</v>
      </c>
      <c r="O9" s="74" t="s">
        <v>35</v>
      </c>
      <c r="P9" s="89"/>
      <c r="Q9" s="90" t="str">
        <f>'[1]Risk factors'!N$6</f>
        <v>Renal failure</v>
      </c>
      <c r="R9" s="83" t="str">
        <f>'[1]All Calculations'!BA$2</f>
        <v>05</v>
      </c>
      <c r="S9" s="84">
        <f>'[1]All Calculations'!BA$207</f>
        <v>35</v>
      </c>
      <c r="T9" s="84">
        <f>'[1]All Calculations'!BA$208</f>
        <v>27</v>
      </c>
      <c r="U9" s="84">
        <f>'[1]All Calculations'!BA$210</f>
        <v>3</v>
      </c>
      <c r="V9" s="87">
        <f t="shared" si="2"/>
        <v>0.25</v>
      </c>
      <c r="W9" s="91">
        <v>-0.25</v>
      </c>
      <c r="X9" s="91" t="s">
        <v>36</v>
      </c>
      <c r="Y9" s="92">
        <v>-0.41666666666666663</v>
      </c>
      <c r="Z9" s="6"/>
    </row>
    <row r="10" spans="1:27">
      <c r="A10" s="82" t="str">
        <f>'[1]Risk factors'!W$6</f>
        <v xml:space="preserve">Peripheral arterial disease </v>
      </c>
      <c r="B10" s="83">
        <f>'[1]All Calculations'!BJ$2</f>
        <v>13</v>
      </c>
      <c r="C10" s="84">
        <f>'[1]All Calculations'!BJ$195</f>
        <v>16</v>
      </c>
      <c r="D10" s="84">
        <f>'[1]All Calculations'!BJ$196</f>
        <v>15</v>
      </c>
      <c r="E10" s="84">
        <f>'[1]All Calculations'!BJ$199</f>
        <v>1</v>
      </c>
      <c r="F10" s="85">
        <f t="shared" si="0"/>
        <v>0.5</v>
      </c>
      <c r="G10" s="70"/>
      <c r="H10" s="86" t="str">
        <f>'[1]Risk factors'!AI$6</f>
        <v>Congestive Heart Failure</v>
      </c>
      <c r="I10" s="83">
        <f>'[1]All Calculations'!BV$2</f>
        <v>17</v>
      </c>
      <c r="J10" s="84">
        <f>'[1]All Calculations'!BV$201</f>
        <v>19</v>
      </c>
      <c r="K10" s="84">
        <f>'[1]All Calculations'!BV$202</f>
        <v>13</v>
      </c>
      <c r="L10" s="84">
        <f>'[1]All Calculations'!BV$205</f>
        <v>6</v>
      </c>
      <c r="M10" s="87">
        <f t="shared" si="1"/>
        <v>0.66666666666666663</v>
      </c>
      <c r="N10" s="88">
        <v>0.16666666666666663</v>
      </c>
      <c r="O10" s="74" t="s">
        <v>35</v>
      </c>
      <c r="P10" s="89"/>
      <c r="Q10" s="90" t="str">
        <f>'[1]Risk factors'!W$6</f>
        <v xml:space="preserve">Peripheral arterial disease </v>
      </c>
      <c r="R10" s="83">
        <f>'[1]All Calculations'!BJ$2</f>
        <v>13</v>
      </c>
      <c r="S10" s="84">
        <f>'[1]All Calculations'!BJ$207</f>
        <v>25</v>
      </c>
      <c r="T10" s="84">
        <f>'[1]All Calculations'!BJ$208</f>
        <v>18</v>
      </c>
      <c r="U10" s="84">
        <f>'[1]All Calculations'!BJ$210</f>
        <v>3</v>
      </c>
      <c r="V10" s="87">
        <f t="shared" si="2"/>
        <v>0.25</v>
      </c>
      <c r="W10" s="91">
        <v>-0.25</v>
      </c>
      <c r="X10" s="91" t="s">
        <v>36</v>
      </c>
      <c r="Y10" s="92">
        <v>-0.30555555555555558</v>
      </c>
      <c r="Z10" s="6"/>
    </row>
    <row r="11" spans="1:27">
      <c r="A11" s="82" t="str">
        <f>'[1]Risk factors'!AI$6</f>
        <v>Congestive Heart Failure</v>
      </c>
      <c r="B11" s="83">
        <f>'[1]All Calculations'!BV$2</f>
        <v>17</v>
      </c>
      <c r="C11" s="84">
        <f>'[1]All Calculations'!BV$195</f>
        <v>14</v>
      </c>
      <c r="D11" s="84">
        <f>'[1]All Calculations'!BV$196</f>
        <v>13</v>
      </c>
      <c r="E11" s="84">
        <f>'[1]All Calculations'!BV$199</f>
        <v>1</v>
      </c>
      <c r="F11" s="85">
        <f t="shared" si="0"/>
        <v>0.5</v>
      </c>
      <c r="G11" s="70"/>
      <c r="H11" s="107" t="str">
        <f>'[1]Risk factors'!Z$6</f>
        <v>Comb. arterial disease</v>
      </c>
      <c r="I11" s="104" t="str">
        <f>'[1]All Calculations'!BM$2</f>
        <v>13x</v>
      </c>
      <c r="J11" s="105">
        <f>'[1]All Calculations'!BM$201</f>
        <v>28</v>
      </c>
      <c r="K11" s="105">
        <f>'[1]All Calculations'!BM$202</f>
        <v>22</v>
      </c>
      <c r="L11" s="105">
        <f>'[1]All Calculations'!BM$205</f>
        <v>6</v>
      </c>
      <c r="M11" s="108">
        <f t="shared" si="1"/>
        <v>0.66666666666666663</v>
      </c>
      <c r="N11" s="109">
        <v>0.16666666666666663</v>
      </c>
      <c r="O11" s="74" t="s">
        <v>35</v>
      </c>
      <c r="P11" s="89"/>
      <c r="Q11" s="118" t="str">
        <f>'[1]Risk factors'!Z$6</f>
        <v>Comb. arterial disease</v>
      </c>
      <c r="R11" s="104" t="str">
        <f>'[1]All Calculations'!BM$2</f>
        <v>13x</v>
      </c>
      <c r="S11" s="105">
        <f>'[1]All Calculations'!BM$207</f>
        <v>32</v>
      </c>
      <c r="T11" s="105">
        <f>'[1]All Calculations'!BM$208</f>
        <v>24</v>
      </c>
      <c r="U11" s="105">
        <f>'[1]All Calculations'!BM$210</f>
        <v>3</v>
      </c>
      <c r="V11" s="108">
        <f t="shared" si="2"/>
        <v>0.25</v>
      </c>
      <c r="W11" s="119">
        <v>-0.25</v>
      </c>
      <c r="X11" s="91" t="s">
        <v>36</v>
      </c>
      <c r="Y11" s="121">
        <v>-0.41666666666666663</v>
      </c>
      <c r="Z11" s="6"/>
    </row>
    <row r="12" spans="1:27">
      <c r="A12" s="82" t="str">
        <f>'[1]Risk factors'!BF$6</f>
        <v>Left main disease</v>
      </c>
      <c r="B12" s="83">
        <f>'[1]All Calculations'!CS$2</f>
        <v>27</v>
      </c>
      <c r="C12" s="84">
        <f>'[1]All Calculations'!CS$195</f>
        <v>11</v>
      </c>
      <c r="D12" s="84">
        <f>'[1]All Calculations'!CS$196</f>
        <v>10</v>
      </c>
      <c r="E12" s="84">
        <f>'[1]All Calculations'!CS$199</f>
        <v>1</v>
      </c>
      <c r="F12" s="85">
        <f t="shared" si="0"/>
        <v>0.5</v>
      </c>
      <c r="G12" s="70"/>
      <c r="H12" s="107" t="str">
        <f>'[1]Risk factors'!AN$6</f>
        <v>Comb. CHF or NYHA</v>
      </c>
      <c r="I12" s="104" t="str">
        <f>'[1]All Calculations'!CA$2</f>
        <v>17y</v>
      </c>
      <c r="J12" s="105">
        <f>'[1]All Calculations'!CA$201</f>
        <v>25</v>
      </c>
      <c r="K12" s="105">
        <f>'[1]All Calculations'!CA$202</f>
        <v>19</v>
      </c>
      <c r="L12" s="105">
        <f>'[1]All Calculations'!CA$205</f>
        <v>6</v>
      </c>
      <c r="M12" s="108">
        <f t="shared" si="1"/>
        <v>0.66666666666666663</v>
      </c>
      <c r="N12" s="109">
        <v>0.16666666666666663</v>
      </c>
      <c r="O12" s="74" t="s">
        <v>35</v>
      </c>
      <c r="P12" s="89"/>
      <c r="Q12" s="118" t="str">
        <f>'[1]Risk factors'!AH$6</f>
        <v>Comb. any MI variable</v>
      </c>
      <c r="R12" s="104" t="str">
        <f>'[1]All Calculations'!BU$2</f>
        <v>16x</v>
      </c>
      <c r="S12" s="105">
        <f>'[1]All Calculations'!BU$207</f>
        <v>18</v>
      </c>
      <c r="T12" s="105">
        <f>'[1]All Calculations'!BU$208</f>
        <v>13</v>
      </c>
      <c r="U12" s="105">
        <f>'[1]All Calculations'!BU$210</f>
        <v>3</v>
      </c>
      <c r="V12" s="108">
        <f t="shared" si="2"/>
        <v>0.25</v>
      </c>
      <c r="W12" s="119">
        <v>0.25</v>
      </c>
      <c r="X12" s="91" t="s">
        <v>36</v>
      </c>
      <c r="Y12" s="121">
        <v>0.25</v>
      </c>
      <c r="Z12" s="6"/>
    </row>
    <row r="13" spans="1:27">
      <c r="A13" s="82" t="str">
        <f>'[1]Risk factors'!BO$6</f>
        <v>Aortic cross-clamp duration</v>
      </c>
      <c r="B13" s="83">
        <f>'[1]All Calculations'!DB$2</f>
        <v>33</v>
      </c>
      <c r="C13" s="84">
        <f>'[1]All Calculations'!DB$195</f>
        <v>3</v>
      </c>
      <c r="D13" s="84">
        <f>'[1]All Calculations'!DB$196</f>
        <v>2</v>
      </c>
      <c r="E13" s="84">
        <f>'[1]All Calculations'!DB$199</f>
        <v>1</v>
      </c>
      <c r="F13" s="85">
        <f t="shared" si="0"/>
        <v>0.5</v>
      </c>
      <c r="G13" s="70"/>
      <c r="H13" s="86" t="str">
        <f>'[1]Risk factors'!W$6</f>
        <v xml:space="preserve">Peripheral arterial disease </v>
      </c>
      <c r="I13" s="83">
        <f>'[1]All Calculations'!BJ$2</f>
        <v>13</v>
      </c>
      <c r="J13" s="84">
        <f>'[1]All Calculations'!BJ$201</f>
        <v>21</v>
      </c>
      <c r="K13" s="84">
        <f>'[1]All Calculations'!BJ$202</f>
        <v>16</v>
      </c>
      <c r="L13" s="84">
        <f>'[1]All Calculations'!BJ$205</f>
        <v>5</v>
      </c>
      <c r="M13" s="87">
        <f t="shared" si="1"/>
        <v>0.55555555555555558</v>
      </c>
      <c r="N13" s="88">
        <v>5.555555555555558E-2</v>
      </c>
      <c r="O13" s="74" t="s">
        <v>35</v>
      </c>
      <c r="P13" s="89"/>
      <c r="Q13" s="118" t="str">
        <f>'[1]Risk factors'!AM$6</f>
        <v>Comb. heart failure variables</v>
      </c>
      <c r="R13" s="104" t="str">
        <f>'[1]All Calculations'!BZ$2</f>
        <v>17x</v>
      </c>
      <c r="S13" s="105">
        <f>'[1]All Calculations'!BZ$207</f>
        <v>30</v>
      </c>
      <c r="T13" s="105">
        <f>'[1]All Calculations'!BZ$208</f>
        <v>23</v>
      </c>
      <c r="U13" s="105">
        <f>'[1]All Calculations'!BZ$210</f>
        <v>3</v>
      </c>
      <c r="V13" s="108">
        <f t="shared" si="2"/>
        <v>0.25</v>
      </c>
      <c r="W13" s="119">
        <v>-0.25</v>
      </c>
      <c r="X13" s="91" t="s">
        <v>36</v>
      </c>
      <c r="Y13" s="121">
        <v>-0.52777777777777779</v>
      </c>
      <c r="Z13" s="6"/>
    </row>
    <row r="14" spans="1:27">
      <c r="A14" s="82" t="str">
        <f>'[1]Risk factors'!P$6</f>
        <v>Ventricular wall motion</v>
      </c>
      <c r="B14" s="83" t="str">
        <f>'[1]All Calculations'!BC$2</f>
        <v>06a</v>
      </c>
      <c r="C14" s="84">
        <f>'[1]All Calculations'!BC$195</f>
        <v>3</v>
      </c>
      <c r="D14" s="84">
        <f>'[1]All Calculations'!BC$196</f>
        <v>2</v>
      </c>
      <c r="E14" s="84">
        <f>'[1]All Calculations'!BC$199</f>
        <v>1</v>
      </c>
      <c r="F14" s="85">
        <f t="shared" si="0"/>
        <v>0.5</v>
      </c>
      <c r="G14" s="70"/>
      <c r="H14" s="86" t="str">
        <f>'[1]Risk factors'!K$6</f>
        <v xml:space="preserve">Body size measurements </v>
      </c>
      <c r="I14" s="83" t="str">
        <f>'[1]All Calculations'!AX$2</f>
        <v>03</v>
      </c>
      <c r="J14" s="84">
        <f>'[1]All Calculations'!AX$201</f>
        <v>18</v>
      </c>
      <c r="K14" s="84">
        <f>'[1]All Calculations'!AX$202</f>
        <v>14</v>
      </c>
      <c r="L14" s="84">
        <f>'[1]All Calculations'!AX$205</f>
        <v>4</v>
      </c>
      <c r="M14" s="87">
        <f t="shared" si="1"/>
        <v>0.44444444444444442</v>
      </c>
      <c r="N14" s="88">
        <v>0.44444444444444442</v>
      </c>
      <c r="O14" s="74" t="s">
        <v>36</v>
      </c>
      <c r="P14" s="89"/>
      <c r="Q14" s="118" t="str">
        <f>'[1]Risk factors'!AN$6</f>
        <v>Comb. CHF or NYHA</v>
      </c>
      <c r="R14" s="104" t="str">
        <f>'[1]All Calculations'!CA$2</f>
        <v>17y</v>
      </c>
      <c r="S14" s="105">
        <f>'[1]All Calculations'!CA$207</f>
        <v>28</v>
      </c>
      <c r="T14" s="105">
        <f>'[1]All Calculations'!CA$208</f>
        <v>21</v>
      </c>
      <c r="U14" s="105">
        <f>'[1]All Calculations'!CA$210</f>
        <v>3</v>
      </c>
      <c r="V14" s="108">
        <f t="shared" si="2"/>
        <v>0.25</v>
      </c>
      <c r="W14" s="119">
        <v>-0.25</v>
      </c>
      <c r="X14" s="91" t="s">
        <v>36</v>
      </c>
      <c r="Y14" s="121">
        <v>-0.41666666666666663</v>
      </c>
      <c r="Z14" s="6"/>
    </row>
    <row r="15" spans="1:27">
      <c r="A15" s="103" t="str">
        <f>'[1]Risk factors'!Z$6</f>
        <v>Comb. arterial disease</v>
      </c>
      <c r="B15" s="104" t="str">
        <f>'[1]All Calculations'!BM$2</f>
        <v>13x</v>
      </c>
      <c r="C15" s="105">
        <f>'[1]All Calculations'!BM$195</f>
        <v>16</v>
      </c>
      <c r="D15" s="105">
        <f>'[1]All Calculations'!BM$196</f>
        <v>15</v>
      </c>
      <c r="E15" s="105">
        <f>'[1]All Calculations'!BM$199</f>
        <v>1</v>
      </c>
      <c r="F15" s="106">
        <f t="shared" si="0"/>
        <v>0.5</v>
      </c>
      <c r="G15" s="70"/>
      <c r="H15" s="86" t="str">
        <f>'[1]Risk factors'!R$6</f>
        <v>Lung disease</v>
      </c>
      <c r="I15" s="83" t="str">
        <f>'[1]All Calculations'!BE$2</f>
        <v>08</v>
      </c>
      <c r="J15" s="84">
        <f>'[1]All Calculations'!BE$201</f>
        <v>22</v>
      </c>
      <c r="K15" s="84">
        <f>'[1]All Calculations'!BE$202</f>
        <v>18</v>
      </c>
      <c r="L15" s="84">
        <f>'[1]All Calculations'!BE$205</f>
        <v>4</v>
      </c>
      <c r="M15" s="87">
        <f t="shared" si="1"/>
        <v>0.44444444444444442</v>
      </c>
      <c r="N15" s="88">
        <v>0.44444444444444442</v>
      </c>
      <c r="O15" s="74" t="s">
        <v>36</v>
      </c>
      <c r="P15" s="89"/>
      <c r="Q15" s="90" t="str">
        <f>'[1]Risk factors'!Q$6</f>
        <v>Urgency</v>
      </c>
      <c r="R15" s="83" t="str">
        <f>'[1]All Calculations'!BD$2</f>
        <v>07</v>
      </c>
      <c r="S15" s="84">
        <f>'[1]All Calculations'!BD$207</f>
        <v>34</v>
      </c>
      <c r="T15" s="84">
        <f>'[1]All Calculations'!BD$208</f>
        <v>29</v>
      </c>
      <c r="U15" s="84">
        <f>'[1]All Calculations'!BD$210</f>
        <v>2</v>
      </c>
      <c r="V15" s="87">
        <f t="shared" si="2"/>
        <v>0.16666666666666666</v>
      </c>
      <c r="W15" s="91">
        <v>0.16666666666666666</v>
      </c>
      <c r="X15" s="91" t="s">
        <v>35</v>
      </c>
      <c r="Y15" s="92">
        <v>5.5555555555555552E-2</v>
      </c>
      <c r="Z15" s="6"/>
    </row>
    <row r="16" spans="1:27">
      <c r="A16" s="103" t="str">
        <f>'[1]Risk factors'!AM$6</f>
        <v>Comb. heart failure variables</v>
      </c>
      <c r="B16" s="104" t="str">
        <f>'[1]All Calculations'!BZ$2</f>
        <v>17x</v>
      </c>
      <c r="C16" s="105">
        <f>'[1]All Calculations'!BZ$195</f>
        <v>24</v>
      </c>
      <c r="D16" s="105">
        <f>'[1]All Calculations'!BZ$196</f>
        <v>23</v>
      </c>
      <c r="E16" s="105">
        <f>'[1]All Calculations'!BZ$199</f>
        <v>1</v>
      </c>
      <c r="F16" s="106">
        <f t="shared" si="0"/>
        <v>0.5</v>
      </c>
      <c r="G16" s="70"/>
      <c r="H16" s="86" t="str">
        <f>'[1]Risk factors'!V$6</f>
        <v>Neurologic disease</v>
      </c>
      <c r="I16" s="83">
        <f>'[1]All Calculations'!BI$2</f>
        <v>12</v>
      </c>
      <c r="J16" s="84">
        <f>'[1]All Calculations'!BI$201</f>
        <v>21</v>
      </c>
      <c r="K16" s="84">
        <f>'[1]All Calculations'!BI$202</f>
        <v>17</v>
      </c>
      <c r="L16" s="84">
        <f>'[1]All Calculations'!BI$205</f>
        <v>4</v>
      </c>
      <c r="M16" s="87">
        <f t="shared" si="1"/>
        <v>0.44444444444444442</v>
      </c>
      <c r="N16" s="88">
        <v>-5.555555555555558E-2</v>
      </c>
      <c r="O16" s="74" t="s">
        <v>35</v>
      </c>
      <c r="P16" s="89"/>
      <c r="Q16" s="90" t="str">
        <f>'[1]Risk factors'!R$6</f>
        <v>Lung disease</v>
      </c>
      <c r="R16" s="83" t="str">
        <f>'[1]All Calculations'!BE$2</f>
        <v>08</v>
      </c>
      <c r="S16" s="84">
        <f>'[1]All Calculations'!BE$207</f>
        <v>15</v>
      </c>
      <c r="T16" s="84">
        <f>'[1]All Calculations'!BE$208</f>
        <v>10</v>
      </c>
      <c r="U16" s="84">
        <f>'[1]All Calculations'!BE$210</f>
        <v>2</v>
      </c>
      <c r="V16" s="87">
        <f t="shared" si="2"/>
        <v>0.16666666666666666</v>
      </c>
      <c r="W16" s="91">
        <v>0.16666666666666666</v>
      </c>
      <c r="X16" s="91" t="s">
        <v>35</v>
      </c>
      <c r="Y16" s="92">
        <v>-0.27777777777777779</v>
      </c>
      <c r="Z16" s="6"/>
    </row>
    <row r="17" spans="1:26">
      <c r="A17" s="103" t="str">
        <f>'[1]Risk factors'!AN$6</f>
        <v>Comb. CHF or NYHA</v>
      </c>
      <c r="B17" s="104" t="str">
        <f>'[1]All Calculations'!CA$2</f>
        <v>17y</v>
      </c>
      <c r="C17" s="105">
        <f>'[1]All Calculations'!CA$195</f>
        <v>21</v>
      </c>
      <c r="D17" s="105">
        <f>'[1]All Calculations'!CA$196</f>
        <v>20</v>
      </c>
      <c r="E17" s="105">
        <f>'[1]All Calculations'!CA$199</f>
        <v>1</v>
      </c>
      <c r="F17" s="106">
        <f t="shared" si="0"/>
        <v>0.5</v>
      </c>
      <c r="G17" s="70"/>
      <c r="H17" s="86" t="str">
        <f>'[1]Risk factors'!DI$6</f>
        <v>Postoperative variables</v>
      </c>
      <c r="I17" s="83">
        <f>'[1]All Calculations'!EV$2</f>
        <v>999</v>
      </c>
      <c r="J17" s="84">
        <f>'[1]All Calculations'!EV$201</f>
        <v>12</v>
      </c>
      <c r="K17" s="84">
        <f>'[1]All Calculations'!EV$202</f>
        <v>8</v>
      </c>
      <c r="L17" s="84">
        <f>'[1]All Calculations'!EV$205</f>
        <v>4</v>
      </c>
      <c r="M17" s="87">
        <f t="shared" si="1"/>
        <v>0.44444444444444442</v>
      </c>
      <c r="N17" s="88">
        <v>0.44444444444444442</v>
      </c>
      <c r="O17" s="74" t="s">
        <v>36</v>
      </c>
      <c r="P17" s="89"/>
      <c r="Q17" s="90" t="str">
        <f>'[1]Risk factors'!V$6</f>
        <v>Neurologic disease</v>
      </c>
      <c r="R17" s="83">
        <f>'[1]All Calculations'!BI$2</f>
        <v>12</v>
      </c>
      <c r="S17" s="84">
        <f>'[1]All Calculations'!BI$207</f>
        <v>14</v>
      </c>
      <c r="T17" s="84">
        <f>'[1]All Calculations'!BI$208</f>
        <v>9</v>
      </c>
      <c r="U17" s="84">
        <f>'[1]All Calculations'!BI$210</f>
        <v>2</v>
      </c>
      <c r="V17" s="87">
        <f t="shared" si="2"/>
        <v>0.16666666666666666</v>
      </c>
      <c r="W17" s="91">
        <v>-0.33333333333333337</v>
      </c>
      <c r="X17" s="91" t="s">
        <v>36</v>
      </c>
      <c r="Y17" s="92">
        <v>-0.27777777777777779</v>
      </c>
      <c r="Z17" s="6"/>
    </row>
    <row r="18" spans="1:26" ht="17" thickBot="1">
      <c r="A18" s="123" t="str">
        <f>'[1]Risk factors'!AQ$6</f>
        <v>Comb. vessel disease</v>
      </c>
      <c r="B18" s="124" t="str">
        <f>'[1]All Calculations'!CD$2</f>
        <v>18x</v>
      </c>
      <c r="C18" s="125">
        <f>'[1]All Calculations'!CD$195</f>
        <v>15</v>
      </c>
      <c r="D18" s="125">
        <f>'[1]All Calculations'!CD$196</f>
        <v>14</v>
      </c>
      <c r="E18" s="126">
        <f>'[1]All Calculations'!CD$199</f>
        <v>1</v>
      </c>
      <c r="F18" s="127">
        <f t="shared" si="0"/>
        <v>0.5</v>
      </c>
      <c r="G18" s="70"/>
      <c r="H18" s="107" t="str">
        <f>'[1]Risk factors'!AT$6</f>
        <v>Comb. graft variables</v>
      </c>
      <c r="I18" s="83" t="str">
        <f>'[1]All Calculations'!CG$2</f>
        <v>19x</v>
      </c>
      <c r="J18" s="84">
        <f>'[1]All Calculations'!CG$201</f>
        <v>8</v>
      </c>
      <c r="K18" s="84">
        <f>'[1]All Calculations'!CG$202</f>
        <v>4</v>
      </c>
      <c r="L18" s="105">
        <f>'[1]All Calculations'!CG$205</f>
        <v>4</v>
      </c>
      <c r="M18" s="108">
        <f t="shared" si="1"/>
        <v>0.44444444444444442</v>
      </c>
      <c r="N18" s="109">
        <v>0.44444444444444442</v>
      </c>
      <c r="O18" s="74" t="s">
        <v>36</v>
      </c>
      <c r="P18" s="89"/>
      <c r="Q18" s="90" t="str">
        <f>'[1]Risk factors'!AA$6</f>
        <v>NYHA class</v>
      </c>
      <c r="R18" s="83">
        <f>'[1]All Calculations'!BN$2</f>
        <v>14</v>
      </c>
      <c r="S18" s="84">
        <f>'[1]All Calculations'!BN$207</f>
        <v>15</v>
      </c>
      <c r="T18" s="84">
        <f>'[1]All Calculations'!BN$208</f>
        <v>11</v>
      </c>
      <c r="U18" s="84">
        <f>'[1]All Calculations'!BN$210</f>
        <v>2</v>
      </c>
      <c r="V18" s="87">
        <f t="shared" si="2"/>
        <v>0.16666666666666666</v>
      </c>
      <c r="W18" s="91">
        <v>0.16666666666666666</v>
      </c>
      <c r="X18" s="91" t="s">
        <v>35</v>
      </c>
      <c r="Y18" s="92">
        <v>0.16666666666666666</v>
      </c>
      <c r="Z18" s="6"/>
    </row>
    <row r="19" spans="1:26">
      <c r="A19" s="4" t="s">
        <v>37</v>
      </c>
      <c r="E19" s="4">
        <f>COUNTIFS(E5:E18,"&gt;0",A5:A18,"&lt;&gt;Comb.*")</f>
        <v>10</v>
      </c>
      <c r="G19" s="65"/>
      <c r="H19" s="86" t="str">
        <f>'[1]Risk factors'!BD$6</f>
        <v>Smoking status</v>
      </c>
      <c r="I19" s="83">
        <f>'[1]All Calculations'!CQ$2</f>
        <v>25</v>
      </c>
      <c r="J19" s="84">
        <f>'[1]All Calculations'!CQ$201</f>
        <v>4</v>
      </c>
      <c r="K19" s="84">
        <f>'[1]All Calculations'!CQ$202</f>
        <v>1</v>
      </c>
      <c r="L19" s="84">
        <f>'[1]All Calculations'!CQ$205</f>
        <v>3</v>
      </c>
      <c r="M19" s="87">
        <f t="shared" si="1"/>
        <v>0.33333333333333331</v>
      </c>
      <c r="N19" s="88">
        <v>0.33333333333333331</v>
      </c>
      <c r="O19" s="74" t="s">
        <v>36</v>
      </c>
      <c r="P19" s="89"/>
      <c r="Q19" s="90" t="str">
        <f>'[1]Risk factors'!AE$6</f>
        <v>History of MI</v>
      </c>
      <c r="R19" s="83">
        <f>'[1]All Calculations'!BR$2</f>
        <v>16</v>
      </c>
      <c r="S19" s="84">
        <f>'[1]All Calculations'!BR$207</f>
        <v>17</v>
      </c>
      <c r="T19" s="84">
        <f>'[1]All Calculations'!BR$208</f>
        <v>13</v>
      </c>
      <c r="U19" s="84">
        <f>'[1]All Calculations'!BR$210</f>
        <v>2</v>
      </c>
      <c r="V19" s="87">
        <f t="shared" si="2"/>
        <v>0.16666666666666666</v>
      </c>
      <c r="W19" s="91">
        <v>0.16666666666666666</v>
      </c>
      <c r="X19" s="91" t="s">
        <v>35</v>
      </c>
      <c r="Y19" s="92">
        <v>0.16666666666666666</v>
      </c>
      <c r="Z19" s="6"/>
    </row>
    <row r="20" spans="1:26">
      <c r="G20" s="65"/>
      <c r="H20" s="107" t="str">
        <f>'[1]Risk factors'!AS$6</f>
        <v>Type of graft(s)</v>
      </c>
      <c r="I20" s="104" t="str">
        <f>'[1]All Calculations'!CF$2</f>
        <v>19a</v>
      </c>
      <c r="J20" s="105">
        <f>'[1]All Calculations'!CF$201</f>
        <v>6</v>
      </c>
      <c r="K20" s="105">
        <f>'[1]All Calculations'!CF$202</f>
        <v>3</v>
      </c>
      <c r="L20" s="105">
        <f>'[1]All Calculations'!CF$205</f>
        <v>3</v>
      </c>
      <c r="M20" s="108">
        <f t="shared" si="1"/>
        <v>0.33333333333333331</v>
      </c>
      <c r="N20" s="109">
        <v>0.33333333333333331</v>
      </c>
      <c r="O20" s="74" t="s">
        <v>36</v>
      </c>
      <c r="P20" s="89"/>
      <c r="Q20" s="118" t="str">
        <f>'[1]Risk factors'!AQ$6</f>
        <v>Comb. vessel disease</v>
      </c>
      <c r="R20" s="83" t="str">
        <f>'[1]All Calculations'!CD$2</f>
        <v>18x</v>
      </c>
      <c r="S20" s="84">
        <f>'[1]All Calculations'!CD$207</f>
        <v>15</v>
      </c>
      <c r="T20" s="84">
        <f>'[1]All Calculations'!CD$208</f>
        <v>10</v>
      </c>
      <c r="U20" s="105">
        <f>'[1]All Calculations'!CD$210</f>
        <v>2</v>
      </c>
      <c r="V20" s="108">
        <f t="shared" si="2"/>
        <v>0.16666666666666666</v>
      </c>
      <c r="W20" s="119">
        <v>-0.33333333333333337</v>
      </c>
      <c r="X20" s="119" t="s">
        <v>36</v>
      </c>
      <c r="Y20" s="121">
        <v>-5.5555555555555552E-2</v>
      </c>
      <c r="Z20" s="6"/>
    </row>
    <row r="21" spans="1:26">
      <c r="G21" s="65"/>
      <c r="H21" s="86" t="str">
        <f>'[1]Risk factors'!BF$6</f>
        <v>Left main disease</v>
      </c>
      <c r="I21" s="83">
        <f>'[1]All Calculations'!CS$2</f>
        <v>27</v>
      </c>
      <c r="J21" s="84">
        <f>'[1]All Calculations'!CS$201</f>
        <v>18</v>
      </c>
      <c r="K21" s="84">
        <f>'[1]All Calculations'!CS$202</f>
        <v>16</v>
      </c>
      <c r="L21" s="84">
        <f>'[1]All Calculations'!CS$205</f>
        <v>2</v>
      </c>
      <c r="M21" s="87">
        <f t="shared" si="1"/>
        <v>0.22222222222222221</v>
      </c>
      <c r="N21" s="88">
        <v>-0.27777777777777779</v>
      </c>
      <c r="O21" s="74" t="s">
        <v>36</v>
      </c>
      <c r="P21" s="89"/>
      <c r="Q21" s="118" t="str">
        <f>'[1]Risk factors'!AT$6</f>
        <v>Comb. graft variables</v>
      </c>
      <c r="R21" s="83" t="str">
        <f>'[1]All Calculations'!CG$2</f>
        <v>19x</v>
      </c>
      <c r="S21" s="84">
        <f>'[1]All Calculations'!CG$207</f>
        <v>6</v>
      </c>
      <c r="T21" s="84">
        <f>'[1]All Calculations'!CG$208</f>
        <v>4</v>
      </c>
      <c r="U21" s="105">
        <f>'[1]All Calculations'!CG$210</f>
        <v>2</v>
      </c>
      <c r="V21" s="108">
        <f t="shared" si="2"/>
        <v>0.16666666666666666</v>
      </c>
      <c r="W21" s="119">
        <v>0.16666666666666666</v>
      </c>
      <c r="X21" s="119" t="s">
        <v>35</v>
      </c>
      <c r="Y21" s="121">
        <v>-0.27777777777777779</v>
      </c>
      <c r="Z21" s="6"/>
    </row>
    <row r="22" spans="1:26">
      <c r="G22" s="128"/>
      <c r="H22" s="86" t="str">
        <f>'[1]Risk factors'!CD$6</f>
        <v>Hypercholesterolemia</v>
      </c>
      <c r="I22" s="83">
        <f>'[1]All Calculations'!DQ$2</f>
        <v>40</v>
      </c>
      <c r="J22" s="84">
        <f>'[1]All Calculations'!DQ$201</f>
        <v>4</v>
      </c>
      <c r="K22" s="84">
        <f>'[1]All Calculations'!DQ$202</f>
        <v>2</v>
      </c>
      <c r="L22" s="84">
        <f>'[1]All Calculations'!DQ$205</f>
        <v>2</v>
      </c>
      <c r="M22" s="87">
        <f t="shared" si="1"/>
        <v>0.22222222222222221</v>
      </c>
      <c r="N22" s="88">
        <v>0.22222222222222221</v>
      </c>
      <c r="O22" s="74" t="s">
        <v>36</v>
      </c>
      <c r="P22" s="130"/>
      <c r="Q22" s="90" t="str">
        <f>'[1]Risk factors'!BY$6</f>
        <v>Atrial arrhythmia</v>
      </c>
      <c r="R22" s="83" t="str">
        <f>'[1]All Calculations'!DL$2</f>
        <v>39b</v>
      </c>
      <c r="S22" s="84">
        <f>'[1]All Calculations'!DL$207</f>
        <v>10</v>
      </c>
      <c r="T22" s="84">
        <f>'[1]All Calculations'!DL$208</f>
        <v>6</v>
      </c>
      <c r="U22" s="84">
        <f>'[1]All Calculations'!DL$210</f>
        <v>2</v>
      </c>
      <c r="V22" s="87">
        <f t="shared" si="2"/>
        <v>0.16666666666666666</v>
      </c>
      <c r="W22" s="91">
        <v>0.16666666666666666</v>
      </c>
      <c r="X22" s="91" t="s">
        <v>35</v>
      </c>
      <c r="Y22" s="92">
        <v>0.16666666666666666</v>
      </c>
      <c r="Z22" s="6"/>
    </row>
    <row r="23" spans="1:26">
      <c r="G23" s="65"/>
      <c r="H23" s="107" t="str">
        <f>'[1]Risk factors'!AQ$6</f>
        <v>Comb. vessel disease</v>
      </c>
      <c r="I23" s="83" t="str">
        <f>'[1]All Calculations'!CD$2</f>
        <v>18x</v>
      </c>
      <c r="J23" s="84">
        <f>'[1]All Calculations'!CD$201</f>
        <v>21</v>
      </c>
      <c r="K23" s="84">
        <f>'[1]All Calculations'!CD$202</f>
        <v>19</v>
      </c>
      <c r="L23" s="105">
        <f>'[1]All Calculations'!CD$205</f>
        <v>2</v>
      </c>
      <c r="M23" s="108">
        <f t="shared" si="1"/>
        <v>0.22222222222222221</v>
      </c>
      <c r="N23" s="109">
        <v>-0.27777777777777779</v>
      </c>
      <c r="O23" s="74" t="s">
        <v>36</v>
      </c>
      <c r="P23" s="89"/>
      <c r="Q23" s="90" t="str">
        <f>'[1]Risk factors'!K$6</f>
        <v xml:space="preserve">Body size measurements </v>
      </c>
      <c r="R23" s="83" t="str">
        <f>'[1]All Calculations'!AX$2</f>
        <v>03</v>
      </c>
      <c r="S23" s="84">
        <f>'[1]All Calculations'!AX$207</f>
        <v>10</v>
      </c>
      <c r="T23" s="84">
        <f>'[1]All Calculations'!AX$208</f>
        <v>6</v>
      </c>
      <c r="U23" s="84">
        <f>'[1]All Calculations'!AX$210</f>
        <v>1</v>
      </c>
      <c r="V23" s="87">
        <f t="shared" si="2"/>
        <v>8.3333333333333329E-2</v>
      </c>
      <c r="W23" s="91">
        <v>8.3333333333333329E-2</v>
      </c>
      <c r="X23" s="91" t="s">
        <v>35</v>
      </c>
      <c r="Y23" s="92">
        <v>-0.3611111111111111</v>
      </c>
      <c r="Z23" s="6"/>
    </row>
    <row r="24" spans="1:26">
      <c r="G24" s="128"/>
      <c r="H24" s="86" t="str">
        <f>'[1]Risk factors'!J$6</f>
        <v>Gender</v>
      </c>
      <c r="I24" s="83" t="str">
        <f>'[1]All Calculations'!AW$2</f>
        <v>02</v>
      </c>
      <c r="J24" s="84">
        <f>'[1]All Calculations'!AW$201</f>
        <v>31</v>
      </c>
      <c r="K24" s="84">
        <f>'[1]All Calculations'!AW$202</f>
        <v>30</v>
      </c>
      <c r="L24" s="84">
        <f>'[1]All Calculations'!AW$205</f>
        <v>1</v>
      </c>
      <c r="M24" s="87">
        <f t="shared" si="1"/>
        <v>0.1111111111111111</v>
      </c>
      <c r="N24" s="88">
        <v>0.1111111111111111</v>
      </c>
      <c r="O24" s="74" t="s">
        <v>35</v>
      </c>
      <c r="P24" s="89"/>
      <c r="Q24" s="90" t="str">
        <f>'[1]Risk factors'!U$6</f>
        <v>Repeat operation</v>
      </c>
      <c r="R24" s="83">
        <f>'[1]All Calculations'!BH$2</f>
        <v>11</v>
      </c>
      <c r="S24" s="84">
        <f>'[1]All Calculations'!BH$207</f>
        <v>24</v>
      </c>
      <c r="T24" s="84">
        <f>'[1]All Calculations'!BH$208</f>
        <v>20</v>
      </c>
      <c r="U24" s="84">
        <f>'[1]All Calculations'!BH$210</f>
        <v>1</v>
      </c>
      <c r="V24" s="87">
        <f t="shared" si="2"/>
        <v>8.3333333333333329E-2</v>
      </c>
      <c r="W24" s="91">
        <v>8.3333333333333329E-2</v>
      </c>
      <c r="X24" s="91" t="s">
        <v>35</v>
      </c>
      <c r="Y24" s="92">
        <v>-2.7777777777777776E-2</v>
      </c>
      <c r="Z24" s="6"/>
    </row>
    <row r="25" spans="1:26">
      <c r="G25" s="65"/>
      <c r="H25" s="86" t="str">
        <f>'[1]Risk factors'!Q$6</f>
        <v>Urgency</v>
      </c>
      <c r="I25" s="83" t="str">
        <f>'[1]All Calculations'!BD$2</f>
        <v>07</v>
      </c>
      <c r="J25" s="84">
        <f>'[1]All Calculations'!BD$201</f>
        <v>30</v>
      </c>
      <c r="K25" s="84">
        <f>'[1]All Calculations'!BD$202</f>
        <v>29</v>
      </c>
      <c r="L25" s="84">
        <f>'[1]All Calculations'!BD$205</f>
        <v>1</v>
      </c>
      <c r="M25" s="87">
        <f t="shared" si="1"/>
        <v>0.1111111111111111</v>
      </c>
      <c r="N25" s="88">
        <v>0.1111111111111111</v>
      </c>
      <c r="O25" s="74" t="s">
        <v>35</v>
      </c>
      <c r="P25" s="130"/>
      <c r="Q25" s="90" t="str">
        <f>'[1]Risk factors'!AD$6</f>
        <v>Angina</v>
      </c>
      <c r="R25" s="83">
        <f>'[1]All Calculations'!BQ$2</f>
        <v>15</v>
      </c>
      <c r="S25" s="84">
        <f>'[1]All Calculations'!BQ$207</f>
        <v>8</v>
      </c>
      <c r="T25" s="84">
        <f>'[1]All Calculations'!BQ$208</f>
        <v>5</v>
      </c>
      <c r="U25" s="84">
        <f>'[1]All Calculations'!BQ$210</f>
        <v>1</v>
      </c>
      <c r="V25" s="87">
        <f t="shared" si="2"/>
        <v>8.3333333333333329E-2</v>
      </c>
      <c r="W25" s="91">
        <v>8.3333333333333329E-2</v>
      </c>
      <c r="X25" s="91" t="s">
        <v>35</v>
      </c>
      <c r="Y25" s="92">
        <v>8.3333333333333329E-2</v>
      </c>
      <c r="Z25" s="6"/>
    </row>
    <row r="26" spans="1:26">
      <c r="G26" s="65"/>
      <c r="H26" s="86" t="str">
        <f>'[1]Risk factors'!U$6</f>
        <v>Repeat operation</v>
      </c>
      <c r="I26" s="83">
        <f>'[1]All Calculations'!BH$2</f>
        <v>11</v>
      </c>
      <c r="J26" s="84">
        <f>'[1]All Calculations'!BH$201</f>
        <v>25</v>
      </c>
      <c r="K26" s="84">
        <f>'[1]All Calculations'!BH$202</f>
        <v>24</v>
      </c>
      <c r="L26" s="84">
        <f>'[1]All Calculations'!BH$205</f>
        <v>1</v>
      </c>
      <c r="M26" s="87">
        <f t="shared" si="1"/>
        <v>0.1111111111111111</v>
      </c>
      <c r="N26" s="88">
        <v>0.1111111111111111</v>
      </c>
      <c r="O26" s="74" t="s">
        <v>35</v>
      </c>
      <c r="P26" s="89"/>
      <c r="Q26" s="90" t="str">
        <f>'[1]Risk factors'!AI$6</f>
        <v>Congestive Heart Failure</v>
      </c>
      <c r="R26" s="83">
        <f>'[1]All Calculations'!BV$2</f>
        <v>17</v>
      </c>
      <c r="S26" s="84">
        <f>'[1]All Calculations'!BV$207</f>
        <v>14</v>
      </c>
      <c r="T26" s="84">
        <f>'[1]All Calculations'!BV$208</f>
        <v>11</v>
      </c>
      <c r="U26" s="84">
        <f>'[1]All Calculations'!BV$210</f>
        <v>1</v>
      </c>
      <c r="V26" s="87">
        <f t="shared" si="2"/>
        <v>8.3333333333333329E-2</v>
      </c>
      <c r="W26" s="91">
        <v>-0.41666666666666669</v>
      </c>
      <c r="X26" s="91" t="s">
        <v>36</v>
      </c>
      <c r="Y26" s="92">
        <v>-0.58333333333333326</v>
      </c>
      <c r="Z26" s="6"/>
    </row>
    <row r="27" spans="1:26">
      <c r="G27" s="65"/>
      <c r="H27" s="86" t="str">
        <f>'[1]Risk factors'!AR$6</f>
        <v>Number of grafts</v>
      </c>
      <c r="I27" s="83">
        <f>'[1]All Calculations'!CE$2</f>
        <v>19</v>
      </c>
      <c r="J27" s="84">
        <f>'[1]All Calculations'!CE$201</f>
        <v>3</v>
      </c>
      <c r="K27" s="84">
        <f>'[1]All Calculations'!CE$202</f>
        <v>2</v>
      </c>
      <c r="L27" s="84">
        <f>'[1]All Calculations'!CE$205</f>
        <v>1</v>
      </c>
      <c r="M27" s="87">
        <f t="shared" si="1"/>
        <v>0.1111111111111111</v>
      </c>
      <c r="N27" s="88">
        <v>0.1111111111111111</v>
      </c>
      <c r="O27" s="74" t="s">
        <v>35</v>
      </c>
      <c r="P27" s="89"/>
      <c r="Q27" s="90" t="str">
        <f>'[1]Risk factors'!AO$6</f>
        <v>Number of diseased vessels</v>
      </c>
      <c r="R27" s="83">
        <f>'[1]All Calculations'!CB$2</f>
        <v>18</v>
      </c>
      <c r="S27" s="84">
        <f>'[1]All Calculations'!CB$207</f>
        <v>12</v>
      </c>
      <c r="T27" s="84">
        <f>'[1]All Calculations'!CB$208</f>
        <v>9</v>
      </c>
      <c r="U27" s="84">
        <f>'[1]All Calculations'!CB$210</f>
        <v>1</v>
      </c>
      <c r="V27" s="87">
        <f t="shared" si="2"/>
        <v>8.3333333333333329E-2</v>
      </c>
      <c r="W27" s="91">
        <v>8.3333333333333329E-2</v>
      </c>
      <c r="X27" s="91" t="s">
        <v>35</v>
      </c>
      <c r="Y27" s="92">
        <v>8.3333333333333329E-2</v>
      </c>
      <c r="Z27" s="6"/>
    </row>
    <row r="28" spans="1:26">
      <c r="G28" s="65"/>
      <c r="H28" s="86" t="str">
        <f>'[1]Risk factors'!AU$6</f>
        <v>Valve disease</v>
      </c>
      <c r="I28" s="83">
        <f>'[1]All Calculations'!CH$2</f>
        <v>20</v>
      </c>
      <c r="J28" s="84">
        <f>'[1]All Calculations'!CH$201</f>
        <v>4</v>
      </c>
      <c r="K28" s="84">
        <f>'[1]All Calculations'!CH$202</f>
        <v>3</v>
      </c>
      <c r="L28" s="84">
        <f>'[1]All Calculations'!CH$205</f>
        <v>1</v>
      </c>
      <c r="M28" s="87">
        <f t="shared" si="1"/>
        <v>0.1111111111111111</v>
      </c>
      <c r="N28" s="88">
        <v>0.1111111111111111</v>
      </c>
      <c r="O28" s="74" t="s">
        <v>35</v>
      </c>
      <c r="P28" s="89"/>
      <c r="Q28" s="90" t="str">
        <f>'[1]Risk factors'!AR$6</f>
        <v>Number of grafts</v>
      </c>
      <c r="R28" s="83">
        <f>'[1]All Calculations'!CE$2</f>
        <v>19</v>
      </c>
      <c r="S28" s="84">
        <f>'[1]All Calculations'!CE$207</f>
        <v>2</v>
      </c>
      <c r="T28" s="84">
        <f>'[1]All Calculations'!CE$208</f>
        <v>1</v>
      </c>
      <c r="U28" s="84">
        <f>'[1]All Calculations'!CE$210</f>
        <v>1</v>
      </c>
      <c r="V28" s="87">
        <f t="shared" si="2"/>
        <v>8.3333333333333329E-2</v>
      </c>
      <c r="W28" s="91">
        <v>8.3333333333333329E-2</v>
      </c>
      <c r="X28" s="91" t="s">
        <v>35</v>
      </c>
      <c r="Y28" s="92">
        <v>-2.7777777777777776E-2</v>
      </c>
      <c r="Z28" s="6"/>
    </row>
    <row r="29" spans="1:26">
      <c r="G29" s="128"/>
      <c r="H29" s="86" t="str">
        <f>'[1]Risk factors'!AV$6</f>
        <v>Hypertension</v>
      </c>
      <c r="I29" s="83">
        <f>'[1]All Calculations'!CI$2</f>
        <v>21</v>
      </c>
      <c r="J29" s="84">
        <f>'[1]All Calculations'!CI$201</f>
        <v>13</v>
      </c>
      <c r="K29" s="84">
        <f>'[1]All Calculations'!CI$202</f>
        <v>12</v>
      </c>
      <c r="L29" s="84">
        <f>'[1]All Calculations'!CI$205</f>
        <v>1</v>
      </c>
      <c r="M29" s="87">
        <f t="shared" si="1"/>
        <v>0.1111111111111111</v>
      </c>
      <c r="N29" s="88">
        <v>0.1111111111111111</v>
      </c>
      <c r="O29" s="74" t="s">
        <v>35</v>
      </c>
      <c r="P29" s="89"/>
      <c r="Q29" s="90" t="str">
        <f>'[1]Risk factors'!AU$6</f>
        <v>Valve disease</v>
      </c>
      <c r="R29" s="83">
        <f>'[1]All Calculations'!CH$2</f>
        <v>20</v>
      </c>
      <c r="S29" s="84">
        <f>'[1]All Calculations'!CH$207</f>
        <v>9</v>
      </c>
      <c r="T29" s="84">
        <f>'[1]All Calculations'!CH$208</f>
        <v>6</v>
      </c>
      <c r="U29" s="84">
        <f>'[1]All Calculations'!CH$210</f>
        <v>1</v>
      </c>
      <c r="V29" s="87">
        <f t="shared" si="2"/>
        <v>8.3333333333333329E-2</v>
      </c>
      <c r="W29" s="91">
        <v>8.3333333333333329E-2</v>
      </c>
      <c r="X29" s="91" t="s">
        <v>35</v>
      </c>
      <c r="Y29" s="92">
        <v>-2.7777777777777776E-2</v>
      </c>
      <c r="Z29" s="6"/>
    </row>
    <row r="30" spans="1:26">
      <c r="G30" s="65"/>
      <c r="H30" s="86" t="str">
        <f>'[1]Risk factors'!BL$6</f>
        <v xml:space="preserve">Date or order of surgery </v>
      </c>
      <c r="I30" s="83">
        <f>'[1]All Calculations'!CY$2</f>
        <v>32</v>
      </c>
      <c r="J30" s="84">
        <f>'[1]All Calculations'!CY$201</f>
        <v>2</v>
      </c>
      <c r="K30" s="84">
        <f>'[1]All Calculations'!CY$202</f>
        <v>1</v>
      </c>
      <c r="L30" s="84">
        <f>'[1]All Calculations'!CY$205</f>
        <v>1</v>
      </c>
      <c r="M30" s="87">
        <f t="shared" si="1"/>
        <v>0.1111111111111111</v>
      </c>
      <c r="N30" s="88">
        <v>0.1111111111111111</v>
      </c>
      <c r="O30" s="74" t="s">
        <v>35</v>
      </c>
      <c r="P30" s="130"/>
      <c r="Q30" s="90" t="str">
        <f>'[1]Risk factors'!AV$6</f>
        <v>Hypertension</v>
      </c>
      <c r="R30" s="83">
        <f>'[1]All Calculations'!CI$2</f>
        <v>21</v>
      </c>
      <c r="S30" s="84">
        <f>'[1]All Calculations'!CI$207</f>
        <v>5</v>
      </c>
      <c r="T30" s="84">
        <f>'[1]All Calculations'!CI$208</f>
        <v>2</v>
      </c>
      <c r="U30" s="84">
        <f>'[1]All Calculations'!CI$210</f>
        <v>1</v>
      </c>
      <c r="V30" s="87">
        <f t="shared" si="2"/>
        <v>8.3333333333333329E-2</v>
      </c>
      <c r="W30" s="91">
        <v>8.3333333333333329E-2</v>
      </c>
      <c r="X30" s="91" t="s">
        <v>35</v>
      </c>
      <c r="Y30" s="92">
        <v>-2.7777777777777776E-2</v>
      </c>
      <c r="Z30" s="6"/>
    </row>
    <row r="31" spans="1:26">
      <c r="G31" s="65"/>
      <c r="H31" s="86" t="str">
        <f>'[1]Risk factors'!BO$6</f>
        <v>Aortic cross-clamp duration</v>
      </c>
      <c r="I31" s="83">
        <f>'[1]All Calculations'!DB$2</f>
        <v>33</v>
      </c>
      <c r="J31" s="84">
        <f>'[1]All Calculations'!DB$201</f>
        <v>4</v>
      </c>
      <c r="K31" s="84">
        <f>'[1]All Calculations'!DB$202</f>
        <v>3</v>
      </c>
      <c r="L31" s="84">
        <f>'[1]All Calculations'!DB$205</f>
        <v>1</v>
      </c>
      <c r="M31" s="87">
        <f t="shared" si="1"/>
        <v>0.1111111111111111</v>
      </c>
      <c r="N31" s="88">
        <v>-0.3888888888888889</v>
      </c>
      <c r="O31" s="74" t="s">
        <v>36</v>
      </c>
      <c r="P31" s="89"/>
      <c r="Q31" s="90" t="str">
        <f>'[1]Risk factors'!AY$6</f>
        <v>Race or ethnicity</v>
      </c>
      <c r="R31" s="83">
        <f>'[1]All Calculations'!CL$2</f>
        <v>22</v>
      </c>
      <c r="S31" s="84">
        <f>'[1]All Calculations'!CL$207</f>
        <v>7</v>
      </c>
      <c r="T31" s="84">
        <f>'[1]All Calculations'!CL$208</f>
        <v>3</v>
      </c>
      <c r="U31" s="84">
        <f>'[1]All Calculations'!CL$210</f>
        <v>1</v>
      </c>
      <c r="V31" s="87">
        <f t="shared" si="2"/>
        <v>8.3333333333333329E-2</v>
      </c>
      <c r="W31" s="91">
        <v>8.3333333333333329E-2</v>
      </c>
      <c r="X31" s="91" t="s">
        <v>35</v>
      </c>
      <c r="Y31" s="92">
        <v>8.3333333333333329E-2</v>
      </c>
      <c r="Z31" s="6"/>
    </row>
    <row r="32" spans="1:26">
      <c r="G32" s="65"/>
      <c r="H32" s="86" t="str">
        <f>'[1]Risk factors'!CN$6</f>
        <v>Digoxin or digitalis use</v>
      </c>
      <c r="I32" s="83">
        <f>'[1]All Calculations'!EA$2</f>
        <v>45</v>
      </c>
      <c r="J32" s="84">
        <f>'[1]All Calculations'!EA$201</f>
        <v>2</v>
      </c>
      <c r="K32" s="84">
        <f>'[1]All Calculations'!EA$202</f>
        <v>1</v>
      </c>
      <c r="L32" s="84">
        <f>'[1]All Calculations'!EA$205</f>
        <v>1</v>
      </c>
      <c r="M32" s="87">
        <f t="shared" si="1"/>
        <v>0.1111111111111111</v>
      </c>
      <c r="N32" s="88">
        <v>0.1111111111111111</v>
      </c>
      <c r="O32" s="74" t="s">
        <v>35</v>
      </c>
      <c r="P32" s="89"/>
      <c r="Q32" s="90" t="str">
        <f>'[1]Risk factors'!AZ$6</f>
        <v>Preoperative IABP use</v>
      </c>
      <c r="R32" s="83">
        <f>'[1]All Calculations'!CM$2</f>
        <v>23</v>
      </c>
      <c r="S32" s="84">
        <f>'[1]All Calculations'!CM$207</f>
        <v>12</v>
      </c>
      <c r="T32" s="84">
        <f>'[1]All Calculations'!CM$208</f>
        <v>9</v>
      </c>
      <c r="U32" s="84">
        <f>'[1]All Calculations'!CM$210</f>
        <v>1</v>
      </c>
      <c r="V32" s="87">
        <f t="shared" si="2"/>
        <v>8.3333333333333329E-2</v>
      </c>
      <c r="W32" s="91">
        <v>8.3333333333333329E-2</v>
      </c>
      <c r="X32" s="91" t="s">
        <v>35</v>
      </c>
      <c r="Y32" s="92">
        <v>8.3333333333333329E-2</v>
      </c>
      <c r="Z32" s="6"/>
    </row>
    <row r="33" spans="7:26">
      <c r="G33" s="65"/>
      <c r="H33" s="86" t="str">
        <f>'[1]Risk factors'!CR$6</f>
        <v>Heart rate</v>
      </c>
      <c r="I33" s="83">
        <f>'[1]All Calculations'!EE$2</f>
        <v>49</v>
      </c>
      <c r="J33" s="84">
        <f>'[1]All Calculations'!EE$201</f>
        <v>2</v>
      </c>
      <c r="K33" s="84">
        <f>'[1]All Calculations'!EE$202</f>
        <v>1</v>
      </c>
      <c r="L33" s="84">
        <f>'[1]All Calculations'!EE$205</f>
        <v>1</v>
      </c>
      <c r="M33" s="87">
        <f t="shared" si="1"/>
        <v>0.1111111111111111</v>
      </c>
      <c r="N33" s="88">
        <v>0.1111111111111111</v>
      </c>
      <c r="O33" s="74" t="s">
        <v>35</v>
      </c>
      <c r="P33" s="89"/>
      <c r="Q33" s="90" t="str">
        <f>'[1]Risk factors'!BD$6</f>
        <v>Smoking status</v>
      </c>
      <c r="R33" s="83">
        <f>'[1]All Calculations'!CQ$2</f>
        <v>25</v>
      </c>
      <c r="S33" s="84">
        <f>'[1]All Calculations'!CQ$207</f>
        <v>5</v>
      </c>
      <c r="T33" s="84">
        <f>'[1]All Calculations'!CQ$208</f>
        <v>2</v>
      </c>
      <c r="U33" s="84">
        <f>'[1]All Calculations'!CQ$210</f>
        <v>1</v>
      </c>
      <c r="V33" s="87">
        <f t="shared" si="2"/>
        <v>8.3333333333333329E-2</v>
      </c>
      <c r="W33" s="91">
        <v>8.3333333333333329E-2</v>
      </c>
      <c r="X33" s="91" t="s">
        <v>35</v>
      </c>
      <c r="Y33" s="92">
        <v>-0.25</v>
      </c>
      <c r="Z33" s="6"/>
    </row>
    <row r="34" spans="7:26">
      <c r="G34" s="128"/>
      <c r="H34" s="86" t="str">
        <f>'[1]Risk factors'!CY$6</f>
        <v>Functional state</v>
      </c>
      <c r="I34" s="83">
        <f>'[1]All Calculations'!EL$2</f>
        <v>54</v>
      </c>
      <c r="J34" s="84">
        <f>'[1]All Calculations'!EL$201</f>
        <v>1</v>
      </c>
      <c r="K34" s="84">
        <f>'[1]All Calculations'!EL$202</f>
        <v>0</v>
      </c>
      <c r="L34" s="84">
        <f>'[1]All Calculations'!EL$205</f>
        <v>1</v>
      </c>
      <c r="M34" s="87">
        <f t="shared" si="1"/>
        <v>0.1111111111111111</v>
      </c>
      <c r="N34" s="88">
        <v>0.1111111111111111</v>
      </c>
      <c r="O34" s="74" t="s">
        <v>35</v>
      </c>
      <c r="P34" s="89"/>
      <c r="Q34" s="90" t="str">
        <f>'[1]Risk factors'!BF$6</f>
        <v>Left main disease</v>
      </c>
      <c r="R34" s="83">
        <f>'[1]All Calculations'!CS$2</f>
        <v>27</v>
      </c>
      <c r="S34" s="84">
        <f>'[1]All Calculations'!CS$207</f>
        <v>7</v>
      </c>
      <c r="T34" s="84">
        <f>'[1]All Calculations'!CS$208</f>
        <v>3</v>
      </c>
      <c r="U34" s="84">
        <f>'[1]All Calculations'!CS$210</f>
        <v>1</v>
      </c>
      <c r="V34" s="87">
        <f t="shared" si="2"/>
        <v>8.3333333333333329E-2</v>
      </c>
      <c r="W34" s="91">
        <v>-0.41666666666666669</v>
      </c>
      <c r="X34" s="91" t="s">
        <v>36</v>
      </c>
      <c r="Y34" s="92">
        <v>-0.1388888888888889</v>
      </c>
      <c r="Z34" s="6"/>
    </row>
    <row r="35" spans="7:26">
      <c r="G35" s="128"/>
      <c r="H35" s="86" t="str">
        <f>'[1]Risk factors'!DD$6</f>
        <v>Left ventricular hypertrophy</v>
      </c>
      <c r="I35" s="83">
        <f>'[1]All Calculations'!EQ$2</f>
        <v>59</v>
      </c>
      <c r="J35" s="84">
        <f>'[1]All Calculations'!EQ$201</f>
        <v>1</v>
      </c>
      <c r="K35" s="84">
        <f>'[1]All Calculations'!EQ$202</f>
        <v>0</v>
      </c>
      <c r="L35" s="84">
        <f>'[1]All Calculations'!EQ$205</f>
        <v>1</v>
      </c>
      <c r="M35" s="87">
        <f t="shared" si="1"/>
        <v>0.1111111111111111</v>
      </c>
      <c r="N35" s="88">
        <v>0.1111111111111111</v>
      </c>
      <c r="O35" s="74" t="s">
        <v>35</v>
      </c>
      <c r="P35" s="130"/>
      <c r="Q35" s="90" t="str">
        <f>'[1]Risk factors'!BI$6</f>
        <v>Cardiogenic shock</v>
      </c>
      <c r="R35" s="83">
        <f>'[1]All Calculations'!CV$2</f>
        <v>30</v>
      </c>
      <c r="S35" s="84">
        <f>'[1]All Calculations'!CV$207</f>
        <v>16</v>
      </c>
      <c r="T35" s="84">
        <f>'[1]All Calculations'!CV$208</f>
        <v>12</v>
      </c>
      <c r="U35" s="84">
        <f>'[1]All Calculations'!CV$210</f>
        <v>1</v>
      </c>
      <c r="V35" s="87">
        <f t="shared" si="2"/>
        <v>8.3333333333333329E-2</v>
      </c>
      <c r="W35" s="91">
        <v>8.3333333333333329E-2</v>
      </c>
      <c r="X35" s="91" t="s">
        <v>35</v>
      </c>
      <c r="Y35" s="92">
        <v>8.3333333333333329E-2</v>
      </c>
      <c r="Z35" s="6"/>
    </row>
    <row r="36" spans="7:26">
      <c r="G36" s="65"/>
      <c r="H36" s="86" t="str">
        <f>'[1]Risk factors'!DH$6</f>
        <v>Intraoperative variables</v>
      </c>
      <c r="I36" s="83">
        <f>'[1]All Calculations'!EU$2</f>
        <v>888</v>
      </c>
      <c r="J36" s="84">
        <f>'[1]All Calculations'!EU$201</f>
        <v>6</v>
      </c>
      <c r="K36" s="84">
        <f>'[1]All Calculations'!EU$202</f>
        <v>5</v>
      </c>
      <c r="L36" s="84">
        <f>'[1]All Calculations'!EU$205</f>
        <v>1</v>
      </c>
      <c r="M36" s="87">
        <f t="shared" si="1"/>
        <v>0.1111111111111111</v>
      </c>
      <c r="N36" s="88">
        <v>0.1111111111111111</v>
      </c>
      <c r="O36" s="74" t="s">
        <v>35</v>
      </c>
      <c r="P36" s="130"/>
      <c r="Q36" s="90" t="str">
        <f>'[1]Risk factors'!BK$6</f>
        <v>Immunosuppression</v>
      </c>
      <c r="R36" s="83">
        <f>'[1]All Calculations'!CX$2</f>
        <v>31</v>
      </c>
      <c r="S36" s="84">
        <f>'[1]All Calculations'!CX$207</f>
        <v>5</v>
      </c>
      <c r="T36" s="84">
        <f>'[1]All Calculations'!CX$208</f>
        <v>2</v>
      </c>
      <c r="U36" s="84">
        <f>'[1]All Calculations'!CX$210</f>
        <v>1</v>
      </c>
      <c r="V36" s="87">
        <f t="shared" si="2"/>
        <v>8.3333333333333329E-2</v>
      </c>
      <c r="W36" s="91">
        <v>8.3333333333333329E-2</v>
      </c>
      <c r="X36" s="91" t="s">
        <v>35</v>
      </c>
      <c r="Y36" s="92">
        <v>8.3333333333333329E-2</v>
      </c>
      <c r="Z36" s="6"/>
    </row>
    <row r="37" spans="7:26">
      <c r="G37" s="65"/>
      <c r="H37" s="86" t="str">
        <f>'[1]Risk factors'!Y$6</f>
        <v>Calcified aorta</v>
      </c>
      <c r="I37" s="83" t="str">
        <f>'[1]All Calculations'!BL$2</f>
        <v>13b</v>
      </c>
      <c r="J37" s="84">
        <f>'[1]All Calculations'!BL$201</f>
        <v>2</v>
      </c>
      <c r="K37" s="84">
        <f>'[1]All Calculations'!BL$202</f>
        <v>1</v>
      </c>
      <c r="L37" s="84">
        <f>'[1]All Calculations'!BL$205</f>
        <v>1</v>
      </c>
      <c r="M37" s="87">
        <f t="shared" si="1"/>
        <v>0.1111111111111111</v>
      </c>
      <c r="N37" s="88">
        <v>0.1111111111111111</v>
      </c>
      <c r="O37" s="74" t="s">
        <v>35</v>
      </c>
      <c r="P37" s="89"/>
      <c r="Q37" s="90" t="str">
        <f>'[1]Risk factors'!BL$6</f>
        <v xml:space="preserve">Date or order of surgery </v>
      </c>
      <c r="R37" s="83">
        <f>'[1]All Calculations'!CY$2</f>
        <v>32</v>
      </c>
      <c r="S37" s="84">
        <f>'[1]All Calculations'!CY$207</f>
        <v>4</v>
      </c>
      <c r="T37" s="84">
        <f>'[1]All Calculations'!CY$208</f>
        <v>1</v>
      </c>
      <c r="U37" s="84">
        <f>'[1]All Calculations'!CY$210</f>
        <v>1</v>
      </c>
      <c r="V37" s="87">
        <f t="shared" si="2"/>
        <v>8.3333333333333329E-2</v>
      </c>
      <c r="W37" s="91">
        <v>8.3333333333333329E-2</v>
      </c>
      <c r="X37" s="91" t="s">
        <v>35</v>
      </c>
      <c r="Y37" s="92">
        <v>-2.7777777777777776E-2</v>
      </c>
      <c r="Z37" s="6"/>
    </row>
    <row r="38" spans="7:26">
      <c r="G38" s="65"/>
      <c r="H38" s="86" t="str">
        <f>'[1]Risk factors'!AK$6</f>
        <v>Preoperative diuretic use</v>
      </c>
      <c r="I38" s="83" t="str">
        <f>'[1]All Calculations'!BX$2</f>
        <v>17b</v>
      </c>
      <c r="J38" s="84">
        <f>'[1]All Calculations'!BX$201</f>
        <v>7</v>
      </c>
      <c r="K38" s="84">
        <f>'[1]All Calculations'!BX$202</f>
        <v>6</v>
      </c>
      <c r="L38" s="84">
        <f>'[1]All Calculations'!BX$205</f>
        <v>1</v>
      </c>
      <c r="M38" s="87">
        <f t="shared" si="1"/>
        <v>0.1111111111111111</v>
      </c>
      <c r="N38" s="88">
        <v>0.1111111111111111</v>
      </c>
      <c r="O38" s="74" t="s">
        <v>35</v>
      </c>
      <c r="P38" s="89"/>
      <c r="Q38" s="90" t="str">
        <f>'[1]Risk factors'!BP$6</f>
        <v>On- vs. off-pump CABG</v>
      </c>
      <c r="R38" s="83">
        <f>'[1]All Calculations'!DC$2</f>
        <v>34</v>
      </c>
      <c r="S38" s="84">
        <f>'[1]All Calculations'!DC$207</f>
        <v>6</v>
      </c>
      <c r="T38" s="84">
        <f>'[1]All Calculations'!DC$208</f>
        <v>5</v>
      </c>
      <c r="U38" s="84">
        <f>'[1]All Calculations'!DC$210</f>
        <v>1</v>
      </c>
      <c r="V38" s="87">
        <f t="shared" si="2"/>
        <v>8.3333333333333329E-2</v>
      </c>
      <c r="W38" s="91">
        <v>8.3333333333333329E-2</v>
      </c>
      <c r="X38" s="91" t="s">
        <v>35</v>
      </c>
      <c r="Y38" s="92">
        <v>8.3333333333333329E-2</v>
      </c>
      <c r="Z38" s="6"/>
    </row>
    <row r="39" spans="7:26">
      <c r="G39" s="65"/>
      <c r="H39" s="107" t="str">
        <f>'[1]Risk factors'!AX$6</f>
        <v>Comb. HTN or BP</v>
      </c>
      <c r="I39" s="104" t="str">
        <f>'[1]All Calculations'!CK$2</f>
        <v>21x</v>
      </c>
      <c r="J39" s="105">
        <f>'[1]All Calculations'!CK$201</f>
        <v>14</v>
      </c>
      <c r="K39" s="105">
        <f>'[1]All Calculations'!CK$202</f>
        <v>13</v>
      </c>
      <c r="L39" s="105">
        <f>'[1]All Calculations'!CK$205</f>
        <v>1</v>
      </c>
      <c r="M39" s="108">
        <f t="shared" si="1"/>
        <v>0.1111111111111111</v>
      </c>
      <c r="N39" s="109">
        <v>0.1111111111111111</v>
      </c>
      <c r="O39" s="74" t="s">
        <v>35</v>
      </c>
      <c r="P39" s="89"/>
      <c r="Q39" s="90" t="str">
        <f>'[1]Risk factors'!BS$6</f>
        <v>Prior/recent PCI or PTCA</v>
      </c>
      <c r="R39" s="83">
        <f>'[1]All Calculations'!DF$2</f>
        <v>37</v>
      </c>
      <c r="S39" s="84">
        <f>'[1]All Calculations'!DF$207</f>
        <v>6</v>
      </c>
      <c r="T39" s="84">
        <f>'[1]All Calculations'!DF$208</f>
        <v>3</v>
      </c>
      <c r="U39" s="84">
        <f>'[1]All Calculations'!DF$210</f>
        <v>1</v>
      </c>
      <c r="V39" s="87">
        <f t="shared" si="2"/>
        <v>8.3333333333333329E-2</v>
      </c>
      <c r="W39" s="91">
        <v>8.3333333333333329E-2</v>
      </c>
      <c r="X39" s="91" t="s">
        <v>35</v>
      </c>
      <c r="Y39" s="92">
        <v>8.3333333333333329E-2</v>
      </c>
      <c r="Z39" s="6"/>
    </row>
    <row r="40" spans="7:26">
      <c r="G40" s="128"/>
      <c r="H40" s="86" t="str">
        <f>'[1]Risk factors'!BZ$6</f>
        <v>Ventricular or unstable arrhythmia</v>
      </c>
      <c r="I40" s="83" t="str">
        <f>'[1]All Calculations'!DM$2</f>
        <v>39c</v>
      </c>
      <c r="J40" s="84">
        <f>'[1]All Calculations'!DM$201</f>
        <v>5</v>
      </c>
      <c r="K40" s="84">
        <f>'[1]All Calculations'!DM$202</f>
        <v>4</v>
      </c>
      <c r="L40" s="84">
        <f>'[1]All Calculations'!DM$205</f>
        <v>1</v>
      </c>
      <c r="M40" s="87">
        <f t="shared" si="1"/>
        <v>0.1111111111111111</v>
      </c>
      <c r="N40" s="88">
        <v>0.1111111111111111</v>
      </c>
      <c r="O40" s="74" t="s">
        <v>35</v>
      </c>
      <c r="P40" s="89"/>
      <c r="Q40" s="90" t="str">
        <f>'[1]Risk factors'!DH$6</f>
        <v>Intraoperative variables</v>
      </c>
      <c r="R40" s="83">
        <f>'[1]All Calculations'!EU$2</f>
        <v>888</v>
      </c>
      <c r="S40" s="84">
        <f>'[1]All Calculations'!EU$207</f>
        <v>1</v>
      </c>
      <c r="T40" s="84">
        <f>'[1]All Calculations'!EU$208</f>
        <v>0</v>
      </c>
      <c r="U40" s="84">
        <f>'[1]All Calculations'!EU$210</f>
        <v>1</v>
      </c>
      <c r="V40" s="87">
        <f t="shared" si="2"/>
        <v>8.3333333333333329E-2</v>
      </c>
      <c r="W40" s="91">
        <v>8.3333333333333329E-2</v>
      </c>
      <c r="X40" s="91" t="s">
        <v>35</v>
      </c>
      <c r="Y40" s="92">
        <v>-2.7777777777777776E-2</v>
      </c>
      <c r="Z40" s="6"/>
    </row>
    <row r="41" spans="7:26">
      <c r="G41" s="65"/>
      <c r="H41" s="107" t="str">
        <f>'[1]Risk factors'!CC$6</f>
        <v>Comb. ECG or arrhythmia variables</v>
      </c>
      <c r="I41" s="104" t="str">
        <f>'[1]All Calculations'!DP$2</f>
        <v>39x</v>
      </c>
      <c r="J41" s="105">
        <f>'[1]All Calculations'!DP$201</f>
        <v>11</v>
      </c>
      <c r="K41" s="105">
        <f>'[1]All Calculations'!DP$202</f>
        <v>10</v>
      </c>
      <c r="L41" s="105">
        <f>'[1]All Calculations'!DP$205</f>
        <v>1</v>
      </c>
      <c r="M41" s="108">
        <f t="shared" si="1"/>
        <v>0.1111111111111111</v>
      </c>
      <c r="N41" s="109">
        <v>0.1111111111111111</v>
      </c>
      <c r="O41" s="74" t="s">
        <v>35</v>
      </c>
      <c r="P41" s="130"/>
      <c r="Q41" s="90" t="str">
        <f>'[1]Risk factors'!DI$6</f>
        <v>Postoperative variables</v>
      </c>
      <c r="R41" s="83">
        <f>'[1]All Calculations'!EV$2</f>
        <v>999</v>
      </c>
      <c r="S41" s="84">
        <f>'[1]All Calculations'!EV$207</f>
        <v>7</v>
      </c>
      <c r="T41" s="84">
        <f>'[1]All Calculations'!EV$208</f>
        <v>6</v>
      </c>
      <c r="U41" s="84">
        <f>'[1]All Calculations'!EV$210</f>
        <v>1</v>
      </c>
      <c r="V41" s="87">
        <f t="shared" si="2"/>
        <v>8.3333333333333329E-2</v>
      </c>
      <c r="W41" s="91">
        <v>8.3333333333333329E-2</v>
      </c>
      <c r="X41" s="91" t="s">
        <v>35</v>
      </c>
      <c r="Y41" s="92">
        <v>-0.3611111111111111</v>
      </c>
      <c r="Z41" s="6"/>
    </row>
    <row r="42" spans="7:26" ht="17" thickBot="1">
      <c r="G42" s="65"/>
      <c r="H42" s="140" t="str">
        <f>'[1]Risk factors'!CG$6</f>
        <v>Preoperative thrombolysis</v>
      </c>
      <c r="I42" s="124" t="str">
        <f>'[1]All Calculations'!DT$2</f>
        <v>42a</v>
      </c>
      <c r="J42" s="125">
        <f>'[1]All Calculations'!DT$201</f>
        <v>2</v>
      </c>
      <c r="K42" s="125">
        <f>'[1]All Calculations'!DT$202</f>
        <v>1</v>
      </c>
      <c r="L42" s="125">
        <f>'[1]All Calculations'!DT$205</f>
        <v>1</v>
      </c>
      <c r="M42" s="141">
        <f t="shared" si="1"/>
        <v>0.1111111111111111</v>
      </c>
      <c r="N42" s="142">
        <v>0.1111111111111111</v>
      </c>
      <c r="O42" s="74" t="s">
        <v>35</v>
      </c>
      <c r="P42" s="89"/>
      <c r="Q42" s="90" t="str">
        <f>'[1]Risk factors'!AG$6</f>
        <v>Active MI</v>
      </c>
      <c r="R42" s="83" t="str">
        <f>'[1]All Calculations'!BT$2</f>
        <v>16b</v>
      </c>
      <c r="S42" s="84">
        <f>'[1]All Calculations'!BT$207</f>
        <v>1</v>
      </c>
      <c r="T42" s="84">
        <f>'[1]All Calculations'!BT$208</f>
        <v>0</v>
      </c>
      <c r="U42" s="84">
        <f>'[1]All Calculations'!BT$210</f>
        <v>1</v>
      </c>
      <c r="V42" s="87">
        <f t="shared" si="2"/>
        <v>8.3333333333333329E-2</v>
      </c>
      <c r="W42" s="91">
        <v>8.3333333333333329E-2</v>
      </c>
      <c r="X42" s="91" t="s">
        <v>35</v>
      </c>
      <c r="Y42" s="92">
        <v>8.3333333333333329E-2</v>
      </c>
      <c r="Z42" s="6"/>
    </row>
    <row r="43" spans="7:26" ht="17" customHeight="1">
      <c r="G43" s="65"/>
      <c r="H43" s="4" t="s">
        <v>37</v>
      </c>
      <c r="L43" s="4">
        <f>COUNTIFS(L5:L42,"&gt;0",H5:H42,"&lt;&gt;Comb.*")</f>
        <v>31</v>
      </c>
      <c r="O43" s="74" t="s">
        <v>35</v>
      </c>
      <c r="P43" s="89"/>
      <c r="Q43" s="90" t="str">
        <f>'[1]Risk factors'!AP$6</f>
        <v>Diffuse / severe disease</v>
      </c>
      <c r="R43" s="83" t="str">
        <f>'[1]All Calculations'!CC$2</f>
        <v>18a</v>
      </c>
      <c r="S43" s="84">
        <f>'[1]All Calculations'!CC$207</f>
        <v>1</v>
      </c>
      <c r="T43" s="84">
        <f>'[1]All Calculations'!CC$208</f>
        <v>0</v>
      </c>
      <c r="U43" s="84">
        <f>'[1]All Calculations'!CC$210</f>
        <v>1</v>
      </c>
      <c r="V43" s="87">
        <f t="shared" si="2"/>
        <v>8.3333333333333329E-2</v>
      </c>
      <c r="W43" s="91">
        <v>8.3333333333333329E-2</v>
      </c>
      <c r="X43" s="91" t="s">
        <v>35</v>
      </c>
      <c r="Y43" s="92">
        <v>8.3333333333333329E-2</v>
      </c>
      <c r="Z43" s="6"/>
    </row>
    <row r="44" spans="7:26" s="5" customFormat="1" ht="18">
      <c r="G44" s="65"/>
      <c r="H44" s="5" t="s">
        <v>38</v>
      </c>
      <c r="O44" s="74" t="s">
        <v>35</v>
      </c>
      <c r="P44" s="89"/>
      <c r="Q44" s="118" t="str">
        <f>'[1]Risk factors'!AS$6</f>
        <v>Type of graft(s)</v>
      </c>
      <c r="R44" s="104" t="str">
        <f>'[1]All Calculations'!CF$2</f>
        <v>19a</v>
      </c>
      <c r="S44" s="105">
        <f>'[1]All Calculations'!CF$207</f>
        <v>4</v>
      </c>
      <c r="T44" s="105">
        <f>'[1]All Calculations'!CF$208</f>
        <v>3</v>
      </c>
      <c r="U44" s="105">
        <f>'[1]All Calculations'!CF$210</f>
        <v>1</v>
      </c>
      <c r="V44" s="108">
        <f t="shared" si="2"/>
        <v>8.3333333333333329E-2</v>
      </c>
      <c r="W44" s="119">
        <v>8.3333333333333329E-2</v>
      </c>
      <c r="X44" s="91" t="s">
        <v>35</v>
      </c>
      <c r="Y44" s="121">
        <v>-0.25</v>
      </c>
      <c r="Z44" s="6"/>
    </row>
    <row r="45" spans="7:26">
      <c r="G45" s="128"/>
      <c r="O45" s="74" t="s">
        <v>35</v>
      </c>
      <c r="P45" s="130"/>
      <c r="Q45" s="118" t="str">
        <f>'[1]Risk factors'!AX$6</f>
        <v>Comb. HTN or BP</v>
      </c>
      <c r="R45" s="104" t="str">
        <f>'[1]All Calculations'!CK$2</f>
        <v>21x</v>
      </c>
      <c r="S45" s="105">
        <f>'[1]All Calculations'!CK$207</f>
        <v>5</v>
      </c>
      <c r="T45" s="105">
        <f>'[1]All Calculations'!CK$208</f>
        <v>2</v>
      </c>
      <c r="U45" s="105">
        <f>'[1]All Calculations'!CK$210</f>
        <v>1</v>
      </c>
      <c r="V45" s="108">
        <f t="shared" si="2"/>
        <v>8.3333333333333329E-2</v>
      </c>
      <c r="W45" s="119">
        <v>8.3333333333333329E-2</v>
      </c>
      <c r="X45" s="91" t="s">
        <v>35</v>
      </c>
      <c r="Y45" s="121">
        <v>-2.7777777777777776E-2</v>
      </c>
      <c r="Z45" s="6"/>
    </row>
    <row r="46" spans="7:26">
      <c r="G46" s="65"/>
      <c r="O46" s="74" t="s">
        <v>35</v>
      </c>
      <c r="P46" s="89"/>
      <c r="Q46" s="90" t="str">
        <f>'[1]Risk factors'!BA$6</f>
        <v>Inotropic medication</v>
      </c>
      <c r="R46" s="83" t="str">
        <f>'[1]All Calculations'!CN$2</f>
        <v>23a</v>
      </c>
      <c r="S46" s="84">
        <f>'[1]All Calculations'!CN$207</f>
        <v>9</v>
      </c>
      <c r="T46" s="84">
        <f>'[1]All Calculations'!CN$208</f>
        <v>6</v>
      </c>
      <c r="U46" s="84">
        <f>'[1]All Calculations'!CN$210</f>
        <v>1</v>
      </c>
      <c r="V46" s="87">
        <f t="shared" si="2"/>
        <v>8.3333333333333329E-2</v>
      </c>
      <c r="W46" s="91">
        <v>8.3333333333333329E-2</v>
      </c>
      <c r="X46" s="91" t="s">
        <v>35</v>
      </c>
      <c r="Y46" s="92">
        <v>8.3333333333333329E-2</v>
      </c>
      <c r="Z46" s="6"/>
    </row>
    <row r="47" spans="7:26">
      <c r="G47" s="65"/>
      <c r="O47" s="74" t="s">
        <v>35</v>
      </c>
      <c r="P47" s="89"/>
      <c r="Q47" s="118" t="str">
        <f>'[1]Risk factors'!BB$6</f>
        <v>Comb. critical state</v>
      </c>
      <c r="R47" s="104" t="str">
        <f>'[1]All Calculations'!CO$2</f>
        <v>23x</v>
      </c>
      <c r="S47" s="105">
        <f>'[1]All Calculations'!CO$207</f>
        <v>30</v>
      </c>
      <c r="T47" s="105">
        <f>'[1]All Calculations'!CO$208</f>
        <v>26</v>
      </c>
      <c r="U47" s="105">
        <f>'[1]All Calculations'!CO$210</f>
        <v>1</v>
      </c>
      <c r="V47" s="108">
        <f t="shared" si="2"/>
        <v>8.3333333333333329E-2</v>
      </c>
      <c r="W47" s="119">
        <v>8.3333333333333329E-2</v>
      </c>
      <c r="X47" s="91" t="s">
        <v>35</v>
      </c>
      <c r="Y47" s="121">
        <v>8.3333333333333329E-2</v>
      </c>
      <c r="Z47" s="6"/>
    </row>
    <row r="48" spans="7:26" ht="17" thickBot="1">
      <c r="G48" s="65"/>
      <c r="O48" s="74" t="s">
        <v>35</v>
      </c>
      <c r="P48" s="89"/>
      <c r="Q48" s="146" t="str">
        <f>'[1]Risk factors'!BV$6</f>
        <v>Comb. PCI variables</v>
      </c>
      <c r="R48" s="147" t="str">
        <f>'[1]All Calculations'!DI$2</f>
        <v>37x</v>
      </c>
      <c r="S48" s="126">
        <f>'[1]All Calculations'!DI$207</f>
        <v>10</v>
      </c>
      <c r="T48" s="126">
        <f>'[1]All Calculations'!DI$208</f>
        <v>7</v>
      </c>
      <c r="U48" s="126">
        <f>'[1]All Calculations'!DI$210</f>
        <v>1</v>
      </c>
      <c r="V48" s="148">
        <f t="shared" si="2"/>
        <v>8.3333333333333329E-2</v>
      </c>
      <c r="W48" s="149">
        <v>8.3333333333333329E-2</v>
      </c>
      <c r="X48" s="150" t="s">
        <v>35</v>
      </c>
      <c r="Y48" s="151">
        <v>8.3333333333333329E-2</v>
      </c>
      <c r="Z48" s="6"/>
    </row>
    <row r="49" spans="6:26">
      <c r="F49" s="4"/>
      <c r="M49" s="4"/>
      <c r="N49" s="4"/>
      <c r="Q49" s="4" t="s">
        <v>37</v>
      </c>
      <c r="U49" s="4">
        <f>COUNTIFS(U5:U48,"&gt;0",Q5:Q48,"&lt;&gt;Comb.*")</f>
        <v>35</v>
      </c>
      <c r="Z49" s="6"/>
    </row>
    <row r="50" spans="6:26" ht="18">
      <c r="G50" s="4"/>
      <c r="O50" s="4" t="s">
        <v>39</v>
      </c>
      <c r="P50" s="139"/>
      <c r="Q50" s="5" t="s">
        <v>38</v>
      </c>
      <c r="Z50" s="6"/>
    </row>
    <row r="51" spans="6:26" ht="18">
      <c r="Q51" s="65" t="s">
        <v>40</v>
      </c>
      <c r="Z51" s="6"/>
    </row>
    <row r="52" spans="6:26">
      <c r="Z52" s="6"/>
    </row>
    <row r="53" spans="6:26">
      <c r="Z53" s="6"/>
    </row>
    <row r="54" spans="6:26">
      <c r="Z54" s="6"/>
    </row>
    <row r="55" spans="6:26">
      <c r="Z55" s="6"/>
    </row>
    <row r="56" spans="6:26">
      <c r="Z56" s="6"/>
    </row>
    <row r="57" spans="6:26">
      <c r="Z57" s="6"/>
    </row>
    <row r="58" spans="6:26">
      <c r="Z58" s="6"/>
    </row>
    <row r="59" spans="6:26">
      <c r="Z59" s="6"/>
    </row>
    <row r="60" spans="6:26">
      <c r="Z60" s="6"/>
    </row>
    <row r="61" spans="6:26">
      <c r="Z61" s="6"/>
    </row>
    <row r="62" spans="6:26">
      <c r="Z62" s="6"/>
    </row>
    <row r="63" spans="6:26">
      <c r="Z63" s="6"/>
    </row>
    <row r="64" spans="6:26">
      <c r="Z64" s="6"/>
    </row>
    <row r="65" spans="26:26">
      <c r="Z65" s="6"/>
    </row>
    <row r="66" spans="26:26">
      <c r="Z66" s="6"/>
    </row>
    <row r="67" spans="26:26">
      <c r="Z67" s="6"/>
    </row>
    <row r="68" spans="26:26">
      <c r="Z68" s="6"/>
    </row>
    <row r="69" spans="26:26">
      <c r="Z69" s="6"/>
    </row>
    <row r="70" spans="26:26">
      <c r="Z70" s="6"/>
    </row>
    <row r="71" spans="26:26">
      <c r="Z71" s="6"/>
    </row>
    <row r="72" spans="26:26">
      <c r="Z72" s="6"/>
    </row>
    <row r="73" spans="26:26">
      <c r="Z73" s="6"/>
    </row>
    <row r="74" spans="26:26">
      <c r="Z74" s="6"/>
    </row>
    <row r="75" spans="26:26">
      <c r="Z75" s="6"/>
    </row>
    <row r="76" spans="26:26">
      <c r="Z76" s="6"/>
    </row>
    <row r="77" spans="26:26">
      <c r="Z77" s="6"/>
    </row>
    <row r="78" spans="26:26">
      <c r="Z78" s="6"/>
    </row>
    <row r="79" spans="26:26">
      <c r="Z79" s="6"/>
    </row>
    <row r="80" spans="26:26">
      <c r="Z80" s="6"/>
    </row>
    <row r="81" spans="26:26">
      <c r="Z81" s="6"/>
    </row>
    <row r="82" spans="26:26">
      <c r="Z82" s="6"/>
    </row>
    <row r="83" spans="26:26">
      <c r="Z83" s="6"/>
    </row>
    <row r="84" spans="26:26">
      <c r="Z84" s="6"/>
    </row>
    <row r="85" spans="26:26">
      <c r="Z85" s="6"/>
    </row>
    <row r="86" spans="26:26">
      <c r="Z86" s="6"/>
    </row>
    <row r="87" spans="26:26">
      <c r="Z87" s="6"/>
    </row>
    <row r="88" spans="26:26">
      <c r="Z88" s="6"/>
    </row>
    <row r="89" spans="26:26">
      <c r="Z89" s="6"/>
    </row>
    <row r="90" spans="26:26">
      <c r="Z90" s="6"/>
    </row>
    <row r="91" spans="26:26">
      <c r="Z91" s="6"/>
    </row>
    <row r="92" spans="26:26">
      <c r="Z92" s="6"/>
    </row>
    <row r="93" spans="26:26">
      <c r="Z93" s="6"/>
    </row>
    <row r="94" spans="26:26">
      <c r="Z94" s="6"/>
    </row>
    <row r="95" spans="26:26">
      <c r="Z95" s="6"/>
    </row>
    <row r="96" spans="26:26">
      <c r="Z96" s="6"/>
    </row>
    <row r="97" spans="26:26">
      <c r="Z97" s="6"/>
    </row>
    <row r="98" spans="26:26">
      <c r="Z98" s="6"/>
    </row>
    <row r="99" spans="26:26">
      <c r="Z99" s="6"/>
    </row>
    <row r="100" spans="26:26">
      <c r="Z100" s="6"/>
    </row>
    <row r="101" spans="26:26">
      <c r="Z101" s="6"/>
    </row>
    <row r="102" spans="26:26">
      <c r="Z102" s="6"/>
    </row>
    <row r="103" spans="26:26">
      <c r="Z103" s="6"/>
    </row>
    <row r="104" spans="26:26">
      <c r="Z104" s="6"/>
    </row>
    <row r="105" spans="26:26">
      <c r="Z105" s="6"/>
    </row>
    <row r="106" spans="26:26">
      <c r="Z106" s="6"/>
    </row>
    <row r="107" spans="26:26">
      <c r="Z107" s="6"/>
    </row>
    <row r="108" spans="26:26" ht="17" thickBot="1">
      <c r="Z108" s="176"/>
    </row>
    <row r="110" spans="26:26">
      <c r="Z110" s="6"/>
    </row>
  </sheetData>
  <mergeCells count="4">
    <mergeCell ref="A3:F3"/>
    <mergeCell ref="H3:O3"/>
    <mergeCell ref="Q3:Y3"/>
    <mergeCell ref="A1:Z2"/>
  </mergeCells>
  <pageMargins left="0.7" right="0.7" top="0.75" bottom="0.75" header="0.3" footer="0.3"/>
  <pageSetup scale="10" fitToHeight="2"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45355-1FFD-8749-A67A-E7EDC1C81386}">
  <sheetPr>
    <pageSetUpPr fitToPage="1"/>
  </sheetPr>
  <dimension ref="A1:EW195"/>
  <sheetViews>
    <sheetView zoomScaleNormal="100" workbookViewId="0">
      <selection sqref="A1:T2"/>
    </sheetView>
  </sheetViews>
  <sheetFormatPr baseColWidth="10" defaultRowHeight="16"/>
  <cols>
    <col min="1" max="1" width="29.83203125" style="4" customWidth="1"/>
    <col min="2" max="2" width="0" style="139" hidden="1" customWidth="1"/>
    <col min="3" max="3" width="6.83203125" style="4" customWidth="1"/>
    <col min="4" max="5" width="0" style="4" hidden="1" customWidth="1"/>
    <col min="6" max="6" width="4.83203125" style="4" customWidth="1"/>
    <col min="7" max="7" width="6.83203125" style="4" customWidth="1"/>
    <col min="8" max="8" width="29.83203125" style="4" customWidth="1"/>
    <col min="9" max="9" width="0" style="139" hidden="1" customWidth="1"/>
    <col min="10" max="10" width="0" style="4" hidden="1" customWidth="1"/>
    <col min="11" max="11" width="6.83203125" style="5" customWidth="1"/>
    <col min="12" max="12" width="0" style="4" hidden="1" customWidth="1"/>
    <col min="13" max="13" width="4.83203125" style="5" customWidth="1"/>
    <col min="14" max="14" width="6.83203125" style="4" customWidth="1"/>
    <col min="15" max="15" width="29.83203125" style="4" customWidth="1"/>
    <col min="16" max="16" width="0" style="139" hidden="1" customWidth="1"/>
    <col min="17" max="18" width="0" style="4" hidden="1" customWidth="1"/>
    <col min="19" max="19" width="6.83203125" style="5" customWidth="1"/>
    <col min="20" max="20" width="4.83203125" style="5" customWidth="1"/>
    <col min="21" max="16384" width="10.83203125" style="4"/>
  </cols>
  <sheetData>
    <row r="1" spans="1:20" ht="31" customHeight="1">
      <c r="A1" s="1" t="s">
        <v>1</v>
      </c>
      <c r="B1" s="2"/>
      <c r="C1" s="2"/>
      <c r="D1" s="2"/>
      <c r="E1" s="2"/>
      <c r="F1" s="2"/>
      <c r="G1" s="2"/>
      <c r="H1" s="2"/>
      <c r="I1" s="2"/>
      <c r="J1" s="2"/>
      <c r="K1" s="2"/>
      <c r="L1" s="2"/>
      <c r="M1" s="2"/>
      <c r="N1" s="2"/>
      <c r="O1" s="2"/>
      <c r="P1" s="2"/>
      <c r="Q1" s="2"/>
      <c r="R1" s="2"/>
      <c r="S1" s="2"/>
      <c r="T1" s="3"/>
    </row>
    <row r="2" spans="1:20" ht="31" customHeight="1">
      <c r="A2" s="8"/>
      <c r="B2" s="9"/>
      <c r="C2" s="9"/>
      <c r="D2" s="9"/>
      <c r="E2" s="9"/>
      <c r="F2" s="9"/>
      <c r="G2" s="9"/>
      <c r="H2" s="9"/>
      <c r="I2" s="9"/>
      <c r="J2" s="9"/>
      <c r="K2" s="9"/>
      <c r="L2" s="9"/>
      <c r="M2" s="9"/>
      <c r="N2" s="9"/>
      <c r="O2" s="9"/>
      <c r="P2" s="9"/>
      <c r="Q2" s="9"/>
      <c r="R2" s="9"/>
      <c r="S2" s="9"/>
      <c r="T2" s="10"/>
    </row>
    <row r="3" spans="1:20" s="15" customFormat="1" ht="25" thickBot="1">
      <c r="A3" s="11" t="s">
        <v>6</v>
      </c>
      <c r="B3" s="12"/>
      <c r="C3" s="12"/>
      <c r="D3" s="12"/>
      <c r="E3" s="12"/>
      <c r="F3" s="12"/>
      <c r="G3" s="16"/>
      <c r="H3" s="12" t="s">
        <v>7</v>
      </c>
      <c r="I3" s="12"/>
      <c r="J3" s="12"/>
      <c r="K3" s="12"/>
      <c r="L3" s="12"/>
      <c r="M3" s="12"/>
      <c r="N3" s="16"/>
      <c r="O3" s="12" t="s">
        <v>9</v>
      </c>
      <c r="P3" s="12"/>
      <c r="Q3" s="12"/>
      <c r="R3" s="12"/>
      <c r="S3" s="12"/>
      <c r="T3" s="14"/>
    </row>
    <row r="4" spans="1:20" s="27" customFormat="1">
      <c r="A4" s="28" t="s">
        <v>13</v>
      </c>
      <c r="B4" s="29"/>
      <c r="C4" s="29" t="s">
        <v>18</v>
      </c>
      <c r="D4" s="30" t="str">
        <f>'[1]All Calculations'!AU$167</f>
        <v>Short-term (1)</v>
      </c>
      <c r="E4" s="30" t="str">
        <f>'[1]All Calculations'!AU$170</f>
        <v>≥ 1 Year (not 1)</v>
      </c>
      <c r="F4" s="31" t="s">
        <v>15</v>
      </c>
      <c r="G4" s="23"/>
      <c r="H4" s="28" t="s">
        <v>13</v>
      </c>
      <c r="I4" s="29"/>
      <c r="J4" s="30" t="str">
        <f>'[1]All Calculations'!AU$166</f>
        <v>All</v>
      </c>
      <c r="K4" s="29" t="s">
        <v>18</v>
      </c>
      <c r="L4" s="30" t="str">
        <f>'[1]All Calculations'!AU$170</f>
        <v>≥ 1 Year (not 1)</v>
      </c>
      <c r="M4" s="31" t="s">
        <v>15</v>
      </c>
      <c r="N4" s="32"/>
      <c r="O4" s="21" t="s">
        <v>13</v>
      </c>
      <c r="P4" s="22"/>
      <c r="Q4" s="24" t="str">
        <f>'[1]All Calculations'!AU$166</f>
        <v>All</v>
      </c>
      <c r="R4" s="24" t="str">
        <f>'[1]All Calculations'!AU$167</f>
        <v>Short-term (1)</v>
      </c>
      <c r="S4" s="22" t="s">
        <v>18</v>
      </c>
      <c r="T4" s="26" t="s">
        <v>15</v>
      </c>
    </row>
    <row r="5" spans="1:20">
      <c r="A5" s="49" t="str">
        <f>'[1]All Calculations'!AV$1</f>
        <v>Age</v>
      </c>
      <c r="B5" s="50" t="str">
        <f>'[1]All Calculations'!AV$2</f>
        <v>01</v>
      </c>
      <c r="C5" s="51">
        <f>'[1]All Calculations'!AV$166</f>
        <v>79</v>
      </c>
      <c r="D5" s="51">
        <f>'[1]All Calculations'!AV$167</f>
        <v>68</v>
      </c>
      <c r="E5" s="51">
        <f>'[1]All Calculations'!AV$170</f>
        <v>11</v>
      </c>
      <c r="F5" s="57">
        <f>C5/89</f>
        <v>0.88764044943820219</v>
      </c>
      <c r="G5" s="53"/>
      <c r="H5" s="54" t="str">
        <f>'[1]All Calculations'!AV$1</f>
        <v>Age</v>
      </c>
      <c r="I5" s="50" t="str">
        <f>'[1]All Calculations'!AV$2</f>
        <v>01</v>
      </c>
      <c r="J5" s="51">
        <f>'[1]All Calculations'!AV$166</f>
        <v>79</v>
      </c>
      <c r="K5" s="51">
        <f>'[1]All Calculations'!AV$167</f>
        <v>68</v>
      </c>
      <c r="L5" s="51">
        <f>'[1]All Calculations'!AV$170</f>
        <v>11</v>
      </c>
      <c r="M5" s="57">
        <f>K5/75</f>
        <v>0.90666666666666662</v>
      </c>
      <c r="N5" s="58"/>
      <c r="O5" s="59" t="str">
        <f>'[1]All Calculations'!AV$1</f>
        <v>Age</v>
      </c>
      <c r="P5" s="60" t="str">
        <f>'[1]All Calculations'!AV$2</f>
        <v>01</v>
      </c>
      <c r="Q5" s="61">
        <f>'[1]All Calculations'!AV$166</f>
        <v>79</v>
      </c>
      <c r="R5" s="61">
        <f>'[1]All Calculations'!AV$167</f>
        <v>68</v>
      </c>
      <c r="S5" s="61">
        <f>'[1]All Calculations'!AV$170</f>
        <v>11</v>
      </c>
      <c r="T5" s="62">
        <f>S5/14</f>
        <v>0.7857142857142857</v>
      </c>
    </row>
    <row r="6" spans="1:20">
      <c r="A6" s="49" t="str">
        <f>'[1]All Calculations'!BB$1</f>
        <v>Left ventricular function</v>
      </c>
      <c r="B6" s="50" t="str">
        <f>'[1]All Calculations'!BB$2</f>
        <v>06</v>
      </c>
      <c r="C6" s="51">
        <f>'[1]All Calculations'!BB$166</f>
        <v>62</v>
      </c>
      <c r="D6" s="51">
        <f>'[1]All Calculations'!BB$167</f>
        <v>52</v>
      </c>
      <c r="E6" s="51">
        <f>'[1]All Calculations'!BB$170</f>
        <v>10</v>
      </c>
      <c r="F6" s="57">
        <f t="shared" ref="F6:F69" si="0">C6/89</f>
        <v>0.6966292134831461</v>
      </c>
      <c r="G6" s="53"/>
      <c r="H6" s="54" t="str">
        <f>'[1]All Calculations'!BB$1</f>
        <v>Left ventricular function</v>
      </c>
      <c r="I6" s="50" t="str">
        <f>'[1]All Calculations'!BB$2</f>
        <v>06</v>
      </c>
      <c r="J6" s="51">
        <f>'[1]All Calculations'!BB$166</f>
        <v>62</v>
      </c>
      <c r="K6" s="51">
        <f>'[1]All Calculations'!BB$167</f>
        <v>52</v>
      </c>
      <c r="L6" s="51">
        <f>'[1]All Calculations'!BB$170</f>
        <v>10</v>
      </c>
      <c r="M6" s="57">
        <f t="shared" ref="M6:M69" si="1">K6/75</f>
        <v>0.69333333333333336</v>
      </c>
      <c r="N6" s="58"/>
      <c r="O6" s="56" t="str">
        <f>'[1]All Calculations'!BA$1</f>
        <v>Renal failure</v>
      </c>
      <c r="P6" s="50" t="str">
        <f>'[1]All Calculations'!BA$2</f>
        <v>05</v>
      </c>
      <c r="Q6" s="51">
        <f>'[1]All Calculations'!BA$166</f>
        <v>54</v>
      </c>
      <c r="R6" s="51">
        <f>'[1]All Calculations'!BA$167</f>
        <v>43</v>
      </c>
      <c r="S6" s="51">
        <f>'[1]All Calculations'!BA$170</f>
        <v>11</v>
      </c>
      <c r="T6" s="57">
        <f t="shared" ref="T6:T69" si="2">S6/14</f>
        <v>0.7857142857142857</v>
      </c>
    </row>
    <row r="7" spans="1:20">
      <c r="A7" s="49" t="str">
        <f>'[1]All Calculations'!BA$1</f>
        <v>Renal failure</v>
      </c>
      <c r="B7" s="50" t="str">
        <f>'[1]All Calculations'!BA$2</f>
        <v>05</v>
      </c>
      <c r="C7" s="51">
        <f>'[1]All Calculations'!BA$166</f>
        <v>54</v>
      </c>
      <c r="D7" s="51">
        <f>'[1]All Calculations'!BA$167</f>
        <v>43</v>
      </c>
      <c r="E7" s="51">
        <f>'[1]All Calculations'!BA$170</f>
        <v>11</v>
      </c>
      <c r="F7" s="57">
        <f t="shared" si="0"/>
        <v>0.6067415730337079</v>
      </c>
      <c r="G7" s="53"/>
      <c r="H7" s="54" t="str">
        <f>'[1]All Calculations'!BD$1</f>
        <v>Urgency</v>
      </c>
      <c r="I7" s="50" t="str">
        <f>'[1]All Calculations'!BD$2</f>
        <v>07</v>
      </c>
      <c r="J7" s="51">
        <f>'[1]All Calculations'!BD$166</f>
        <v>50</v>
      </c>
      <c r="K7" s="51">
        <f>'[1]All Calculations'!BD$167</f>
        <v>46</v>
      </c>
      <c r="L7" s="51">
        <f>'[1]All Calculations'!BD$170</f>
        <v>4</v>
      </c>
      <c r="M7" s="57">
        <f t="shared" si="1"/>
        <v>0.61333333333333329</v>
      </c>
      <c r="N7" s="58"/>
      <c r="O7" s="56" t="str">
        <f>'[1]All Calculations'!BB$1</f>
        <v>Left ventricular function</v>
      </c>
      <c r="P7" s="50" t="str">
        <f>'[1]All Calculations'!BB$2</f>
        <v>06</v>
      </c>
      <c r="Q7" s="51">
        <f>'[1]All Calculations'!BB$166</f>
        <v>62</v>
      </c>
      <c r="R7" s="51">
        <f>'[1]All Calculations'!BB$167</f>
        <v>52</v>
      </c>
      <c r="S7" s="51">
        <f>'[1]All Calculations'!BB$170</f>
        <v>10</v>
      </c>
      <c r="T7" s="57">
        <f t="shared" si="2"/>
        <v>0.7142857142857143</v>
      </c>
    </row>
    <row r="8" spans="1:20">
      <c r="A8" s="110" t="str">
        <f>'[1]All Calculations'!BM$1</f>
        <v>Comb. arterial disease</v>
      </c>
      <c r="B8" s="100" t="str">
        <f>'[1]All Calculations'!BM$2</f>
        <v>13x</v>
      </c>
      <c r="C8" s="101">
        <f>'[1]All Calculations'!BM$166</f>
        <v>52</v>
      </c>
      <c r="D8" s="51">
        <f>'[1]All Calculations'!BM$167</f>
        <v>43</v>
      </c>
      <c r="E8" s="51">
        <f>'[1]All Calculations'!BM$170</f>
        <v>9</v>
      </c>
      <c r="F8" s="102">
        <f t="shared" si="0"/>
        <v>0.5842696629213483</v>
      </c>
      <c r="G8" s="53"/>
      <c r="H8" s="54" t="str">
        <f>'[1]All Calculations'!AW$1</f>
        <v>Gender</v>
      </c>
      <c r="I8" s="50" t="str">
        <f>'[1]All Calculations'!AW$2</f>
        <v>02</v>
      </c>
      <c r="J8" s="51">
        <f>'[1]All Calculations'!AW$166</f>
        <v>51</v>
      </c>
      <c r="K8" s="51">
        <f>'[1]All Calculations'!AW$167</f>
        <v>45</v>
      </c>
      <c r="L8" s="51">
        <f>'[1]All Calculations'!AW$170</f>
        <v>6</v>
      </c>
      <c r="M8" s="57">
        <f t="shared" si="1"/>
        <v>0.6</v>
      </c>
      <c r="N8" s="58"/>
      <c r="O8" s="56" t="str">
        <f>'[1]All Calculations'!AZ$1</f>
        <v>Diabetes</v>
      </c>
      <c r="P8" s="50" t="str">
        <f>'[1]All Calculations'!AZ$2</f>
        <v>04</v>
      </c>
      <c r="Q8" s="51">
        <f>'[1]All Calculations'!AZ$166</f>
        <v>37</v>
      </c>
      <c r="R8" s="51">
        <f>'[1]All Calculations'!AZ$167</f>
        <v>28</v>
      </c>
      <c r="S8" s="51">
        <f>'[1]All Calculations'!AZ$170</f>
        <v>9</v>
      </c>
      <c r="T8" s="57">
        <f t="shared" si="2"/>
        <v>0.6428571428571429</v>
      </c>
    </row>
    <row r="9" spans="1:20">
      <c r="A9" s="110" t="str">
        <f>'[1]All Calculations'!BZ$1</f>
        <v>Comb. heart failure variables</v>
      </c>
      <c r="B9" s="100" t="str">
        <f>'[1]All Calculations'!BZ$2</f>
        <v>17x</v>
      </c>
      <c r="C9" s="101">
        <f>'[1]All Calculations'!BZ$166</f>
        <v>52</v>
      </c>
      <c r="D9" s="51">
        <f>'[1]All Calculations'!BZ$167</f>
        <v>43</v>
      </c>
      <c r="E9" s="51">
        <f>'[1]All Calculations'!BZ$170</f>
        <v>9</v>
      </c>
      <c r="F9" s="102">
        <f t="shared" si="0"/>
        <v>0.5842696629213483</v>
      </c>
      <c r="G9" s="53"/>
      <c r="H9" s="54" t="str">
        <f>'[1]All Calculations'!BH$1</f>
        <v>Repeat operation</v>
      </c>
      <c r="I9" s="50">
        <f>'[1]All Calculations'!BH$2</f>
        <v>11</v>
      </c>
      <c r="J9" s="51">
        <f>'[1]All Calculations'!BH$166</f>
        <v>48</v>
      </c>
      <c r="K9" s="51">
        <f>'[1]All Calculations'!BH$167</f>
        <v>44</v>
      </c>
      <c r="L9" s="51">
        <f>'[1]All Calculations'!BH$170</f>
        <v>4</v>
      </c>
      <c r="M9" s="57">
        <f t="shared" si="1"/>
        <v>0.58666666666666667</v>
      </c>
      <c r="N9" s="58"/>
      <c r="O9" s="99" t="str">
        <f>'[1]All Calculations'!BM$1</f>
        <v>Comb. arterial disease</v>
      </c>
      <c r="P9" s="100" t="str">
        <f>'[1]All Calculations'!BM$2</f>
        <v>13x</v>
      </c>
      <c r="Q9" s="101">
        <f>'[1]All Calculations'!BM$166</f>
        <v>52</v>
      </c>
      <c r="R9" s="101">
        <f>'[1]All Calculations'!BM$167</f>
        <v>43</v>
      </c>
      <c r="S9" s="101">
        <f>'[1]All Calculations'!BM$170</f>
        <v>9</v>
      </c>
      <c r="T9" s="102">
        <f t="shared" si="2"/>
        <v>0.6428571428571429</v>
      </c>
    </row>
    <row r="10" spans="1:20">
      <c r="A10" s="49" t="str">
        <f>'[1]All Calculations'!AW$1</f>
        <v>Gender</v>
      </c>
      <c r="B10" s="50" t="str">
        <f>'[1]All Calculations'!AW$2</f>
        <v>02</v>
      </c>
      <c r="C10" s="51">
        <f>'[1]All Calculations'!AW$166</f>
        <v>51</v>
      </c>
      <c r="D10" s="51">
        <f>'[1]All Calculations'!AW$167</f>
        <v>45</v>
      </c>
      <c r="E10" s="51">
        <f>'[1]All Calculations'!AW$170</f>
        <v>6</v>
      </c>
      <c r="F10" s="57">
        <f t="shared" si="0"/>
        <v>0.5730337078651685</v>
      </c>
      <c r="G10" s="53"/>
      <c r="H10" s="54" t="str">
        <f>'[1]All Calculations'!BA$1</f>
        <v>Renal failure</v>
      </c>
      <c r="I10" s="50" t="str">
        <f>'[1]All Calculations'!BA$2</f>
        <v>05</v>
      </c>
      <c r="J10" s="51">
        <f>'[1]All Calculations'!BA$166</f>
        <v>54</v>
      </c>
      <c r="K10" s="51">
        <f>'[1]All Calculations'!BA$167</f>
        <v>43</v>
      </c>
      <c r="L10" s="51">
        <f>'[1]All Calculations'!BA$170</f>
        <v>11</v>
      </c>
      <c r="M10" s="57">
        <f t="shared" si="1"/>
        <v>0.57333333333333336</v>
      </c>
      <c r="N10" s="58"/>
      <c r="O10" s="99" t="str">
        <f>'[1]All Calculations'!BZ$1</f>
        <v>Comb. heart failure variables</v>
      </c>
      <c r="P10" s="100" t="str">
        <f>'[1]All Calculations'!BZ$2</f>
        <v>17x</v>
      </c>
      <c r="Q10" s="101">
        <f>'[1]All Calculations'!BZ$166</f>
        <v>52</v>
      </c>
      <c r="R10" s="101">
        <f>'[1]All Calculations'!BZ$167</f>
        <v>43</v>
      </c>
      <c r="S10" s="101">
        <f>'[1]All Calculations'!BZ$170</f>
        <v>9</v>
      </c>
      <c r="T10" s="102">
        <f t="shared" si="2"/>
        <v>0.6428571428571429</v>
      </c>
    </row>
    <row r="11" spans="1:20">
      <c r="A11" s="49" t="str">
        <f>'[1]All Calculations'!BD$1</f>
        <v>Urgency</v>
      </c>
      <c r="B11" s="50" t="str">
        <f>'[1]All Calculations'!BD$2</f>
        <v>07</v>
      </c>
      <c r="C11" s="51">
        <f>'[1]All Calculations'!BD$166</f>
        <v>50</v>
      </c>
      <c r="D11" s="51">
        <f>'[1]All Calculations'!BD$167</f>
        <v>46</v>
      </c>
      <c r="E11" s="51">
        <f>'[1]All Calculations'!BD$170</f>
        <v>4</v>
      </c>
      <c r="F11" s="57">
        <f t="shared" si="0"/>
        <v>0.5617977528089888</v>
      </c>
      <c r="G11" s="53"/>
      <c r="H11" s="116" t="str">
        <f>'[1]All Calculations'!BM$1</f>
        <v>Comb. arterial disease</v>
      </c>
      <c r="I11" s="100" t="str">
        <f>'[1]All Calculations'!BM$2</f>
        <v>13x</v>
      </c>
      <c r="J11" s="101">
        <f>'[1]All Calculations'!BM$166</f>
        <v>52</v>
      </c>
      <c r="K11" s="101">
        <f>'[1]All Calculations'!BM$167</f>
        <v>43</v>
      </c>
      <c r="L11" s="51">
        <f>'[1]All Calculations'!BM$170</f>
        <v>9</v>
      </c>
      <c r="M11" s="102">
        <f t="shared" si="1"/>
        <v>0.57333333333333336</v>
      </c>
      <c r="N11" s="58"/>
      <c r="O11" s="56" t="str">
        <f>'[1]All Calculations'!BJ$1</f>
        <v xml:space="preserve">Peripheral arterial disease </v>
      </c>
      <c r="P11" s="50">
        <f>'[1]All Calculations'!BJ$2</f>
        <v>13</v>
      </c>
      <c r="Q11" s="51">
        <f>'[1]All Calculations'!BJ$166</f>
        <v>45</v>
      </c>
      <c r="R11" s="51">
        <f>'[1]All Calculations'!BJ$167</f>
        <v>37</v>
      </c>
      <c r="S11" s="51">
        <f>'[1]All Calculations'!BJ$170</f>
        <v>8</v>
      </c>
      <c r="T11" s="57">
        <f t="shared" si="2"/>
        <v>0.5714285714285714</v>
      </c>
    </row>
    <row r="12" spans="1:20">
      <c r="A12" s="49" t="str">
        <f>'[1]All Calculations'!BH$1</f>
        <v>Repeat operation</v>
      </c>
      <c r="B12" s="50">
        <f>'[1]All Calculations'!BH$2</f>
        <v>11</v>
      </c>
      <c r="C12" s="51">
        <f>'[1]All Calculations'!BH$166</f>
        <v>48</v>
      </c>
      <c r="D12" s="51">
        <f>'[1]All Calculations'!BH$167</f>
        <v>44</v>
      </c>
      <c r="E12" s="51">
        <f>'[1]All Calculations'!BH$170</f>
        <v>4</v>
      </c>
      <c r="F12" s="57">
        <f t="shared" si="0"/>
        <v>0.5393258426966292</v>
      </c>
      <c r="G12" s="53"/>
      <c r="H12" s="116" t="str">
        <f>'[1]All Calculations'!BZ$1</f>
        <v>Comb. heart failure variables</v>
      </c>
      <c r="I12" s="100" t="str">
        <f>'[1]All Calculations'!BZ$2</f>
        <v>17x</v>
      </c>
      <c r="J12" s="101">
        <f>'[1]All Calculations'!BZ$166</f>
        <v>52</v>
      </c>
      <c r="K12" s="101">
        <f>'[1]All Calculations'!BZ$167</f>
        <v>43</v>
      </c>
      <c r="L12" s="51">
        <f>'[1]All Calculations'!BZ$170</f>
        <v>9</v>
      </c>
      <c r="M12" s="102">
        <f t="shared" si="1"/>
        <v>0.57333333333333336</v>
      </c>
      <c r="N12" s="58"/>
      <c r="O12" s="99" t="str">
        <f>'[1]All Calculations'!CA$1</f>
        <v>Comb. CHF or NYHA</v>
      </c>
      <c r="P12" s="100" t="str">
        <f>'[1]All Calculations'!CA$2</f>
        <v>17y</v>
      </c>
      <c r="Q12" s="101">
        <f>'[1]All Calculations'!CA$166</f>
        <v>44</v>
      </c>
      <c r="R12" s="101">
        <f>'[1]All Calculations'!CA$167</f>
        <v>36</v>
      </c>
      <c r="S12" s="101">
        <f>'[1]All Calculations'!CA$170</f>
        <v>8</v>
      </c>
      <c r="T12" s="102">
        <f t="shared" si="2"/>
        <v>0.5714285714285714</v>
      </c>
    </row>
    <row r="13" spans="1:20">
      <c r="A13" s="49" t="str">
        <f>'[1]All Calculations'!BJ$1</f>
        <v xml:space="preserve">Peripheral arterial disease </v>
      </c>
      <c r="B13" s="50">
        <f>'[1]All Calculations'!BJ$2</f>
        <v>13</v>
      </c>
      <c r="C13" s="51">
        <f>'[1]All Calculations'!BJ$166</f>
        <v>45</v>
      </c>
      <c r="D13" s="51">
        <f>'[1]All Calculations'!BJ$167</f>
        <v>37</v>
      </c>
      <c r="E13" s="51">
        <f>'[1]All Calculations'!BJ$170</f>
        <v>8</v>
      </c>
      <c r="F13" s="57">
        <f t="shared" si="0"/>
        <v>0.5056179775280899</v>
      </c>
      <c r="G13" s="53"/>
      <c r="H13" s="54" t="str">
        <f>'[1]All Calculations'!BR$1</f>
        <v>History of MI</v>
      </c>
      <c r="I13" s="50">
        <f>'[1]All Calculations'!BR$2</f>
        <v>16</v>
      </c>
      <c r="J13" s="51">
        <f>'[1]All Calculations'!BR$166</f>
        <v>42</v>
      </c>
      <c r="K13" s="51">
        <f>'[1]All Calculations'!BR$167</f>
        <v>38</v>
      </c>
      <c r="L13" s="51">
        <f>'[1]All Calculations'!BR$170</f>
        <v>4</v>
      </c>
      <c r="M13" s="57">
        <f t="shared" si="1"/>
        <v>0.50666666666666671</v>
      </c>
      <c r="N13" s="58"/>
      <c r="O13" s="56" t="str">
        <f>'[1]All Calculations'!BE$1</f>
        <v>Lung disease</v>
      </c>
      <c r="P13" s="50" t="str">
        <f>'[1]All Calculations'!BE$2</f>
        <v>08</v>
      </c>
      <c r="Q13" s="51">
        <f>'[1]All Calculations'!BE$166</f>
        <v>41</v>
      </c>
      <c r="R13" s="51">
        <f>'[1]All Calculations'!BE$167</f>
        <v>34</v>
      </c>
      <c r="S13" s="51">
        <f>'[1]All Calculations'!BE$170</f>
        <v>7</v>
      </c>
      <c r="T13" s="57">
        <f t="shared" si="2"/>
        <v>0.5</v>
      </c>
    </row>
    <row r="14" spans="1:20">
      <c r="A14" s="110" t="str">
        <f>'[1]All Calculations'!CA$1</f>
        <v>Comb. CHF or NYHA</v>
      </c>
      <c r="B14" s="100" t="str">
        <f>'[1]All Calculations'!CA$2</f>
        <v>17y</v>
      </c>
      <c r="C14" s="101">
        <f>'[1]All Calculations'!CA$166</f>
        <v>44</v>
      </c>
      <c r="D14" s="51">
        <f>'[1]All Calculations'!CA$167</f>
        <v>36</v>
      </c>
      <c r="E14" s="51">
        <f>'[1]All Calculations'!CA$170</f>
        <v>8</v>
      </c>
      <c r="F14" s="102">
        <f t="shared" si="0"/>
        <v>0.4943820224719101</v>
      </c>
      <c r="G14" s="53"/>
      <c r="H14" s="116" t="str">
        <f>'[1]All Calculations'!BU$1</f>
        <v>Comb. any MI variable</v>
      </c>
      <c r="I14" s="100" t="str">
        <f>'[1]All Calculations'!BU$2</f>
        <v>16x</v>
      </c>
      <c r="J14" s="101">
        <f>'[1]All Calculations'!BU$166</f>
        <v>42</v>
      </c>
      <c r="K14" s="101">
        <f>'[1]All Calculations'!BU$167</f>
        <v>38</v>
      </c>
      <c r="L14" s="51">
        <f>'[1]All Calculations'!BU$170</f>
        <v>4</v>
      </c>
      <c r="M14" s="102">
        <f t="shared" si="1"/>
        <v>0.50666666666666671</v>
      </c>
      <c r="N14" s="58"/>
      <c r="O14" s="56" t="str">
        <f>'[1]All Calculations'!AW$1</f>
        <v>Gender</v>
      </c>
      <c r="P14" s="50" t="str">
        <f>'[1]All Calculations'!AW$2</f>
        <v>02</v>
      </c>
      <c r="Q14" s="51">
        <f>'[1]All Calculations'!AW$166</f>
        <v>51</v>
      </c>
      <c r="R14" s="51">
        <f>'[1]All Calculations'!AW$167</f>
        <v>45</v>
      </c>
      <c r="S14" s="51">
        <f>'[1]All Calculations'!AW$170</f>
        <v>6</v>
      </c>
      <c r="T14" s="57">
        <f t="shared" si="2"/>
        <v>0.42857142857142855</v>
      </c>
    </row>
    <row r="15" spans="1:20">
      <c r="A15" s="49" t="str">
        <f>'[1]All Calculations'!BR$1</f>
        <v>History of MI</v>
      </c>
      <c r="B15" s="50">
        <f>'[1]All Calculations'!BR$2</f>
        <v>16</v>
      </c>
      <c r="C15" s="51">
        <f>'[1]All Calculations'!BR$166</f>
        <v>42</v>
      </c>
      <c r="D15" s="51">
        <f>'[1]All Calculations'!BR$167</f>
        <v>38</v>
      </c>
      <c r="E15" s="51">
        <f>'[1]All Calculations'!BR$170</f>
        <v>4</v>
      </c>
      <c r="F15" s="57">
        <f t="shared" si="0"/>
        <v>0.47191011235955055</v>
      </c>
      <c r="G15" s="53"/>
      <c r="H15" s="54" t="str">
        <f>'[1]All Calculations'!BJ$1</f>
        <v xml:space="preserve">Peripheral arterial disease </v>
      </c>
      <c r="I15" s="50">
        <f>'[1]All Calculations'!BJ$2</f>
        <v>13</v>
      </c>
      <c r="J15" s="51">
        <f>'[1]All Calculations'!BJ$166</f>
        <v>45</v>
      </c>
      <c r="K15" s="51">
        <f>'[1]All Calculations'!BJ$167</f>
        <v>37</v>
      </c>
      <c r="L15" s="51">
        <f>'[1]All Calculations'!BJ$170</f>
        <v>8</v>
      </c>
      <c r="M15" s="57">
        <f t="shared" si="1"/>
        <v>0.49333333333333335</v>
      </c>
      <c r="N15" s="58"/>
      <c r="O15" s="56" t="str">
        <f>'[1]All Calculations'!BI$1</f>
        <v>Neurologic disease</v>
      </c>
      <c r="P15" s="50">
        <f>'[1]All Calculations'!BI$2</f>
        <v>12</v>
      </c>
      <c r="Q15" s="51">
        <f>'[1]All Calculations'!BI$166</f>
        <v>32</v>
      </c>
      <c r="R15" s="51">
        <f>'[1]All Calculations'!BI$167</f>
        <v>26</v>
      </c>
      <c r="S15" s="51">
        <f>'[1]All Calculations'!BI$170</f>
        <v>6</v>
      </c>
      <c r="T15" s="57">
        <f t="shared" si="2"/>
        <v>0.42857142857142855</v>
      </c>
    </row>
    <row r="16" spans="1:20">
      <c r="A16" s="110" t="str">
        <f>'[1]All Calculations'!BU$1</f>
        <v>Comb. any MI variable</v>
      </c>
      <c r="B16" s="100" t="str">
        <f>'[1]All Calculations'!BU$2</f>
        <v>16x</v>
      </c>
      <c r="C16" s="101">
        <f>'[1]All Calculations'!BU$166</f>
        <v>42</v>
      </c>
      <c r="D16" s="51">
        <f>'[1]All Calculations'!BU$167</f>
        <v>38</v>
      </c>
      <c r="E16" s="51">
        <f>'[1]All Calculations'!BU$170</f>
        <v>4</v>
      </c>
      <c r="F16" s="102">
        <f t="shared" si="0"/>
        <v>0.47191011235955055</v>
      </c>
      <c r="G16" s="53"/>
      <c r="H16" s="116" t="str">
        <f>'[1]All Calculations'!CA$1</f>
        <v>Comb. CHF or NYHA</v>
      </c>
      <c r="I16" s="100" t="str">
        <f>'[1]All Calculations'!CA$2</f>
        <v>17y</v>
      </c>
      <c r="J16" s="101">
        <f>'[1]All Calculations'!CA$166</f>
        <v>44</v>
      </c>
      <c r="K16" s="101">
        <f>'[1]All Calculations'!CA$167</f>
        <v>36</v>
      </c>
      <c r="L16" s="51">
        <f>'[1]All Calculations'!CA$170</f>
        <v>8</v>
      </c>
      <c r="M16" s="102">
        <f t="shared" si="1"/>
        <v>0.48</v>
      </c>
      <c r="N16" s="58"/>
      <c r="O16" s="99" t="str">
        <f>'[1]All Calculations'!CD$1</f>
        <v>Comb. vessel disease</v>
      </c>
      <c r="P16" s="100" t="str">
        <f>'[1]All Calculations'!CD$2</f>
        <v>18x</v>
      </c>
      <c r="Q16" s="101">
        <f>'[1]All Calculations'!CD$166</f>
        <v>37</v>
      </c>
      <c r="R16" s="101">
        <f>'[1]All Calculations'!CD$167</f>
        <v>31</v>
      </c>
      <c r="S16" s="101">
        <f>'[1]All Calculations'!CD$170</f>
        <v>6</v>
      </c>
      <c r="T16" s="102">
        <f t="shared" si="2"/>
        <v>0.42857142857142855</v>
      </c>
    </row>
    <row r="17" spans="1:20">
      <c r="A17" s="49" t="str">
        <f>'[1]All Calculations'!BE$1</f>
        <v>Lung disease</v>
      </c>
      <c r="B17" s="50" t="str">
        <f>'[1]All Calculations'!BE$2</f>
        <v>08</v>
      </c>
      <c r="C17" s="51">
        <f>'[1]All Calculations'!BE$166</f>
        <v>41</v>
      </c>
      <c r="D17" s="51">
        <f>'[1]All Calculations'!BE$167</f>
        <v>34</v>
      </c>
      <c r="E17" s="51">
        <f>'[1]All Calculations'!BE$170</f>
        <v>7</v>
      </c>
      <c r="F17" s="57">
        <f t="shared" si="0"/>
        <v>0.4606741573033708</v>
      </c>
      <c r="G17" s="53"/>
      <c r="H17" s="116" t="str">
        <f>'[1]All Calculations'!CO$1</f>
        <v>Comb. critical state</v>
      </c>
      <c r="I17" s="100" t="str">
        <f>'[1]All Calculations'!CO$2</f>
        <v>23x</v>
      </c>
      <c r="J17" s="101">
        <f>'[1]All Calculations'!CO$166</f>
        <v>40</v>
      </c>
      <c r="K17" s="101">
        <f>'[1]All Calculations'!CO$167</f>
        <v>36</v>
      </c>
      <c r="L17" s="51">
        <f>'[1]All Calculations'!CO$170</f>
        <v>4</v>
      </c>
      <c r="M17" s="102">
        <f t="shared" si="1"/>
        <v>0.48</v>
      </c>
      <c r="N17" s="58"/>
      <c r="O17" s="56" t="str">
        <f>'[1]All Calculations'!AX$1</f>
        <v xml:space="preserve">Body size measurements </v>
      </c>
      <c r="P17" s="50" t="str">
        <f>'[1]All Calculations'!AX$2</f>
        <v>03</v>
      </c>
      <c r="Q17" s="51">
        <f>'[1]All Calculations'!AX$166</f>
        <v>26</v>
      </c>
      <c r="R17" s="51">
        <f>'[1]All Calculations'!AX$167</f>
        <v>21</v>
      </c>
      <c r="S17" s="51">
        <f>'[1]All Calculations'!AX$170</f>
        <v>5</v>
      </c>
      <c r="T17" s="57">
        <f t="shared" si="2"/>
        <v>0.35714285714285715</v>
      </c>
    </row>
    <row r="18" spans="1:20">
      <c r="A18" s="110" t="str">
        <f>'[1]All Calculations'!CO$1</f>
        <v>Comb. critical state</v>
      </c>
      <c r="B18" s="100" t="str">
        <f>'[1]All Calculations'!CO$2</f>
        <v>23x</v>
      </c>
      <c r="C18" s="101">
        <f>'[1]All Calculations'!CO$166</f>
        <v>40</v>
      </c>
      <c r="D18" s="51">
        <f>'[1]All Calculations'!CO$167</f>
        <v>36</v>
      </c>
      <c r="E18" s="51">
        <f>'[1]All Calculations'!CO$170</f>
        <v>4</v>
      </c>
      <c r="F18" s="102">
        <f t="shared" si="0"/>
        <v>0.449438202247191</v>
      </c>
      <c r="G18" s="53"/>
      <c r="H18" s="54" t="str">
        <f>'[1]All Calculations'!BE$1</f>
        <v>Lung disease</v>
      </c>
      <c r="I18" s="50" t="str">
        <f>'[1]All Calculations'!BE$2</f>
        <v>08</v>
      </c>
      <c r="J18" s="51">
        <f>'[1]All Calculations'!BE$166</f>
        <v>41</v>
      </c>
      <c r="K18" s="51">
        <f>'[1]All Calculations'!BE$167</f>
        <v>34</v>
      </c>
      <c r="L18" s="51">
        <f>'[1]All Calculations'!BE$170</f>
        <v>7</v>
      </c>
      <c r="M18" s="57">
        <f t="shared" si="1"/>
        <v>0.45333333333333331</v>
      </c>
      <c r="N18" s="58"/>
      <c r="O18" s="56" t="str">
        <f>'[1]All Calculations'!BV$1</f>
        <v>Congestive Heart Failure</v>
      </c>
      <c r="P18" s="50">
        <f>'[1]All Calculations'!BV$2</f>
        <v>17</v>
      </c>
      <c r="Q18" s="51">
        <f>'[1]All Calculations'!BV$166</f>
        <v>27</v>
      </c>
      <c r="R18" s="51">
        <f>'[1]All Calculations'!BV$167</f>
        <v>22</v>
      </c>
      <c r="S18" s="51">
        <f>'[1]All Calculations'!BV$170</f>
        <v>5</v>
      </c>
      <c r="T18" s="57">
        <f t="shared" si="2"/>
        <v>0.35714285714285715</v>
      </c>
    </row>
    <row r="19" spans="1:20">
      <c r="A19" s="49" t="str">
        <f>'[1]All Calculations'!AZ$1</f>
        <v>Diabetes</v>
      </c>
      <c r="B19" s="50" t="str">
        <f>'[1]All Calculations'!AZ$2</f>
        <v>04</v>
      </c>
      <c r="C19" s="51">
        <f>'[1]All Calculations'!AZ$166</f>
        <v>37</v>
      </c>
      <c r="D19" s="51">
        <f>'[1]All Calculations'!AZ$167</f>
        <v>28</v>
      </c>
      <c r="E19" s="51">
        <f>'[1]All Calculations'!AZ$170</f>
        <v>9</v>
      </c>
      <c r="F19" s="57">
        <f t="shared" si="0"/>
        <v>0.4157303370786517</v>
      </c>
      <c r="G19" s="53"/>
      <c r="H19" s="116" t="str">
        <f>'[1]All Calculations'!CD$1</f>
        <v>Comb. vessel disease</v>
      </c>
      <c r="I19" s="100" t="str">
        <f>'[1]All Calculations'!CD$2</f>
        <v>18x</v>
      </c>
      <c r="J19" s="101">
        <f>'[1]All Calculations'!CD$166</f>
        <v>37</v>
      </c>
      <c r="K19" s="101">
        <f>'[1]All Calculations'!CD$167</f>
        <v>31</v>
      </c>
      <c r="L19" s="51">
        <f>'[1]All Calculations'!CD$170</f>
        <v>6</v>
      </c>
      <c r="M19" s="102">
        <f t="shared" si="1"/>
        <v>0.41333333333333333</v>
      </c>
      <c r="N19" s="58"/>
      <c r="O19" s="56" t="str">
        <f>'[1]All Calculations'!CS$1</f>
        <v>Left main disease</v>
      </c>
      <c r="P19" s="50">
        <f>'[1]All Calculations'!CS$2</f>
        <v>27</v>
      </c>
      <c r="Q19" s="51">
        <f>'[1]All Calculations'!CS$166</f>
        <v>28</v>
      </c>
      <c r="R19" s="51">
        <f>'[1]All Calculations'!CS$167</f>
        <v>23</v>
      </c>
      <c r="S19" s="51">
        <f>'[1]All Calculations'!CS$170</f>
        <v>5</v>
      </c>
      <c r="T19" s="57">
        <f t="shared" si="2"/>
        <v>0.35714285714285715</v>
      </c>
    </row>
    <row r="20" spans="1:20">
      <c r="A20" s="110" t="str">
        <f>'[1]All Calculations'!CD$1</f>
        <v>Comb. vessel disease</v>
      </c>
      <c r="B20" s="100" t="str">
        <f>'[1]All Calculations'!CD$2</f>
        <v>18x</v>
      </c>
      <c r="C20" s="101">
        <f>'[1]All Calculations'!CD$166</f>
        <v>37</v>
      </c>
      <c r="D20" s="51">
        <f>'[1]All Calculations'!CD$167</f>
        <v>31</v>
      </c>
      <c r="E20" s="51">
        <f>'[1]All Calculations'!CD$170</f>
        <v>6</v>
      </c>
      <c r="F20" s="102">
        <f t="shared" si="0"/>
        <v>0.4157303370786517</v>
      </c>
      <c r="G20" s="53"/>
      <c r="H20" s="54" t="str">
        <f>'[1]All Calculations'!AZ$1</f>
        <v>Diabetes</v>
      </c>
      <c r="I20" s="50" t="str">
        <f>'[1]All Calculations'!AZ$2</f>
        <v>04</v>
      </c>
      <c r="J20" s="51">
        <f>'[1]All Calculations'!AZ$166</f>
        <v>37</v>
      </c>
      <c r="K20" s="51">
        <f>'[1]All Calculations'!AZ$167</f>
        <v>28</v>
      </c>
      <c r="L20" s="51">
        <f>'[1]All Calculations'!AZ$170</f>
        <v>9</v>
      </c>
      <c r="M20" s="57">
        <f t="shared" si="1"/>
        <v>0.37333333333333335</v>
      </c>
      <c r="N20" s="58"/>
      <c r="O20" s="56" t="str">
        <f>'[1]All Calculations'!BD$1</f>
        <v>Urgency</v>
      </c>
      <c r="P20" s="50" t="str">
        <f>'[1]All Calculations'!BD$2</f>
        <v>07</v>
      </c>
      <c r="Q20" s="51">
        <f>'[1]All Calculations'!BD$166</f>
        <v>50</v>
      </c>
      <c r="R20" s="51">
        <f>'[1]All Calculations'!BD$167</f>
        <v>46</v>
      </c>
      <c r="S20" s="51">
        <f>'[1]All Calculations'!BD$170</f>
        <v>4</v>
      </c>
      <c r="T20" s="57">
        <f t="shared" si="2"/>
        <v>0.2857142857142857</v>
      </c>
    </row>
    <row r="21" spans="1:20">
      <c r="A21" s="49" t="str">
        <f>'[1]All Calculations'!BI$1</f>
        <v>Neurologic disease</v>
      </c>
      <c r="B21" s="50">
        <f>'[1]All Calculations'!BI$2</f>
        <v>12</v>
      </c>
      <c r="C21" s="51">
        <f>'[1]All Calculations'!BI$166</f>
        <v>32</v>
      </c>
      <c r="D21" s="51">
        <f>'[1]All Calculations'!BI$167</f>
        <v>26</v>
      </c>
      <c r="E21" s="51">
        <f>'[1]All Calculations'!BI$170</f>
        <v>6</v>
      </c>
      <c r="F21" s="57">
        <f t="shared" si="0"/>
        <v>0.3595505617977528</v>
      </c>
      <c r="G21" s="53"/>
      <c r="H21" s="54" t="str">
        <f>'[1]All Calculations'!BI$1</f>
        <v>Neurologic disease</v>
      </c>
      <c r="I21" s="50">
        <f>'[1]All Calculations'!BI$2</f>
        <v>12</v>
      </c>
      <c r="J21" s="51">
        <f>'[1]All Calculations'!BI$166</f>
        <v>32</v>
      </c>
      <c r="K21" s="51">
        <f>'[1]All Calculations'!BI$167</f>
        <v>26</v>
      </c>
      <c r="L21" s="51">
        <f>'[1]All Calculations'!BI$170</f>
        <v>6</v>
      </c>
      <c r="M21" s="57">
        <f t="shared" si="1"/>
        <v>0.34666666666666668</v>
      </c>
      <c r="N21" s="58"/>
      <c r="O21" s="56" t="str">
        <f>'[1]All Calculations'!BH$1</f>
        <v>Repeat operation</v>
      </c>
      <c r="P21" s="50">
        <f>'[1]All Calculations'!BH$2</f>
        <v>11</v>
      </c>
      <c r="Q21" s="51">
        <f>'[1]All Calculations'!BH$166</f>
        <v>48</v>
      </c>
      <c r="R21" s="51">
        <f>'[1]All Calculations'!BH$167</f>
        <v>44</v>
      </c>
      <c r="S21" s="51">
        <f>'[1]All Calculations'!BH$170</f>
        <v>4</v>
      </c>
      <c r="T21" s="57">
        <f t="shared" si="2"/>
        <v>0.2857142857142857</v>
      </c>
    </row>
    <row r="22" spans="1:20">
      <c r="A22" s="49" t="str">
        <f>'[1]All Calculations'!CS$1</f>
        <v>Left main disease</v>
      </c>
      <c r="B22" s="50">
        <f>'[1]All Calculations'!CS$2</f>
        <v>27</v>
      </c>
      <c r="C22" s="51">
        <f>'[1]All Calculations'!CS$166</f>
        <v>28</v>
      </c>
      <c r="D22" s="51">
        <f>'[1]All Calculations'!CS$167</f>
        <v>23</v>
      </c>
      <c r="E22" s="51">
        <f>'[1]All Calculations'!CS$170</f>
        <v>5</v>
      </c>
      <c r="F22" s="57">
        <f t="shared" si="0"/>
        <v>0.3146067415730337</v>
      </c>
      <c r="G22" s="53"/>
      <c r="H22" s="54" t="str">
        <f>'[1]All Calculations'!CS$1</f>
        <v>Left main disease</v>
      </c>
      <c r="I22" s="50">
        <f>'[1]All Calculations'!CS$2</f>
        <v>27</v>
      </c>
      <c r="J22" s="51">
        <f>'[1]All Calculations'!CS$166</f>
        <v>28</v>
      </c>
      <c r="K22" s="51">
        <f>'[1]All Calculations'!CS$167</f>
        <v>23</v>
      </c>
      <c r="L22" s="51">
        <f>'[1]All Calculations'!CS$170</f>
        <v>5</v>
      </c>
      <c r="M22" s="57">
        <f t="shared" si="1"/>
        <v>0.30666666666666664</v>
      </c>
      <c r="N22" s="58"/>
      <c r="O22" s="56" t="str">
        <f>'[1]All Calculations'!BR$1</f>
        <v>History of MI</v>
      </c>
      <c r="P22" s="50">
        <f>'[1]All Calculations'!BR$2</f>
        <v>16</v>
      </c>
      <c r="Q22" s="51">
        <f>'[1]All Calculations'!BR$166</f>
        <v>42</v>
      </c>
      <c r="R22" s="51">
        <f>'[1]All Calculations'!BR$167</f>
        <v>38</v>
      </c>
      <c r="S22" s="51">
        <f>'[1]All Calculations'!BR$170</f>
        <v>4</v>
      </c>
      <c r="T22" s="57">
        <f t="shared" si="2"/>
        <v>0.2857142857142857</v>
      </c>
    </row>
    <row r="23" spans="1:20">
      <c r="A23" s="49" t="str">
        <f>'[1]All Calculations'!BV$1</f>
        <v>Congestive Heart Failure</v>
      </c>
      <c r="B23" s="50">
        <f>'[1]All Calculations'!BV$2</f>
        <v>17</v>
      </c>
      <c r="C23" s="51">
        <f>'[1]All Calculations'!BV$166</f>
        <v>27</v>
      </c>
      <c r="D23" s="51">
        <f>'[1]All Calculations'!BV$167</f>
        <v>22</v>
      </c>
      <c r="E23" s="51">
        <f>'[1]All Calculations'!BV$170</f>
        <v>5</v>
      </c>
      <c r="F23" s="57">
        <f t="shared" si="0"/>
        <v>0.30337078651685395</v>
      </c>
      <c r="G23" s="53"/>
      <c r="H23" s="54" t="str">
        <f>'[1]All Calculations'!CV$1</f>
        <v>Cardiogenic shock</v>
      </c>
      <c r="I23" s="50">
        <f>'[1]All Calculations'!CV$2</f>
        <v>30</v>
      </c>
      <c r="J23" s="51">
        <f>'[1]All Calculations'!CV$166</f>
        <v>27</v>
      </c>
      <c r="K23" s="51">
        <f>'[1]All Calculations'!CV$167</f>
        <v>23</v>
      </c>
      <c r="L23" s="51">
        <f>'[1]All Calculations'!CV$170</f>
        <v>4</v>
      </c>
      <c r="M23" s="57">
        <f t="shared" si="1"/>
        <v>0.30666666666666664</v>
      </c>
      <c r="N23" s="58"/>
      <c r="O23" s="99" t="str">
        <f>'[1]All Calculations'!BU$1</f>
        <v>Comb. any MI variable</v>
      </c>
      <c r="P23" s="100" t="str">
        <f>'[1]All Calculations'!BU$2</f>
        <v>16x</v>
      </c>
      <c r="Q23" s="101">
        <f>'[1]All Calculations'!BU$166</f>
        <v>42</v>
      </c>
      <c r="R23" s="101">
        <f>'[1]All Calculations'!BU$167</f>
        <v>38</v>
      </c>
      <c r="S23" s="101">
        <f>'[1]All Calculations'!BU$170</f>
        <v>4</v>
      </c>
      <c r="T23" s="102">
        <f t="shared" si="2"/>
        <v>0.2857142857142857</v>
      </c>
    </row>
    <row r="24" spans="1:20">
      <c r="A24" s="49" t="str">
        <f>'[1]All Calculations'!CV$1</f>
        <v>Cardiogenic shock</v>
      </c>
      <c r="B24" s="50">
        <f>'[1]All Calculations'!CV$2</f>
        <v>30</v>
      </c>
      <c r="C24" s="51">
        <f>'[1]All Calculations'!CV$166</f>
        <v>27</v>
      </c>
      <c r="D24" s="51">
        <f>'[1]All Calculations'!CV$167</f>
        <v>23</v>
      </c>
      <c r="E24" s="51">
        <f>'[1]All Calculations'!CV$170</f>
        <v>4</v>
      </c>
      <c r="F24" s="57">
        <f t="shared" si="0"/>
        <v>0.30337078651685395</v>
      </c>
      <c r="G24" s="53"/>
      <c r="H24" s="54" t="str">
        <f>'[1]All Calculations'!BV$1</f>
        <v>Congestive Heart Failure</v>
      </c>
      <c r="I24" s="50">
        <f>'[1]All Calculations'!BV$2</f>
        <v>17</v>
      </c>
      <c r="J24" s="51">
        <f>'[1]All Calculations'!BV$166</f>
        <v>27</v>
      </c>
      <c r="K24" s="51">
        <f>'[1]All Calculations'!BV$167</f>
        <v>22</v>
      </c>
      <c r="L24" s="51">
        <f>'[1]All Calculations'!BV$170</f>
        <v>5</v>
      </c>
      <c r="M24" s="57">
        <f t="shared" si="1"/>
        <v>0.29333333333333333</v>
      </c>
      <c r="N24" s="58"/>
      <c r="O24" s="56" t="str">
        <f>'[1]All Calculations'!CI$1</f>
        <v>Hypertension</v>
      </c>
      <c r="P24" s="50">
        <f>'[1]All Calculations'!CI$2</f>
        <v>21</v>
      </c>
      <c r="Q24" s="51">
        <f>'[1]All Calculations'!CI$166</f>
        <v>19</v>
      </c>
      <c r="R24" s="51">
        <f>'[1]All Calculations'!CI$167</f>
        <v>15</v>
      </c>
      <c r="S24" s="51">
        <f>'[1]All Calculations'!CI$170</f>
        <v>4</v>
      </c>
      <c r="T24" s="57">
        <f t="shared" si="2"/>
        <v>0.2857142857142857</v>
      </c>
    </row>
    <row r="25" spans="1:20">
      <c r="A25" s="49" t="str">
        <f>'[1]All Calculations'!AX$1</f>
        <v xml:space="preserve">Body size measurements </v>
      </c>
      <c r="B25" s="50" t="str">
        <f>'[1]All Calculations'!AX$2</f>
        <v>03</v>
      </c>
      <c r="C25" s="51">
        <f>'[1]All Calculations'!AX$166</f>
        <v>26</v>
      </c>
      <c r="D25" s="51">
        <f>'[1]All Calculations'!AX$167</f>
        <v>21</v>
      </c>
      <c r="E25" s="51">
        <f>'[1]All Calculations'!AX$170</f>
        <v>5</v>
      </c>
      <c r="F25" s="57">
        <f t="shared" si="0"/>
        <v>0.29213483146067415</v>
      </c>
      <c r="G25" s="53"/>
      <c r="H25" s="54" t="str">
        <f>'[1]All Calculations'!AX$1</f>
        <v xml:space="preserve">Body size measurements </v>
      </c>
      <c r="I25" s="50" t="str">
        <f>'[1]All Calculations'!AX$2</f>
        <v>03</v>
      </c>
      <c r="J25" s="51">
        <f>'[1]All Calculations'!AX$166</f>
        <v>26</v>
      </c>
      <c r="K25" s="51">
        <f>'[1]All Calculations'!AX$167</f>
        <v>21</v>
      </c>
      <c r="L25" s="51">
        <f>'[1]All Calculations'!AX$170</f>
        <v>5</v>
      </c>
      <c r="M25" s="57">
        <f t="shared" si="1"/>
        <v>0.28000000000000003</v>
      </c>
      <c r="N25" s="58"/>
      <c r="O25" s="99" t="str">
        <f>'[1]All Calculations'!CK$1</f>
        <v>Comb. HTN or BP</v>
      </c>
      <c r="P25" s="100" t="str">
        <f>'[1]All Calculations'!CK$2</f>
        <v>21x</v>
      </c>
      <c r="Q25" s="101">
        <f>'[1]All Calculations'!CK$166</f>
        <v>19</v>
      </c>
      <c r="R25" s="101">
        <f>'[1]All Calculations'!CK$167</f>
        <v>15</v>
      </c>
      <c r="S25" s="101">
        <f>'[1]All Calculations'!CK$170</f>
        <v>4</v>
      </c>
      <c r="T25" s="102">
        <f t="shared" si="2"/>
        <v>0.2857142857142857</v>
      </c>
    </row>
    <row r="26" spans="1:20">
      <c r="A26" s="49" t="str">
        <f>'[1]All Calculations'!CB$1</f>
        <v>Number of diseased vessels</v>
      </c>
      <c r="B26" s="50">
        <f>'[1]All Calculations'!CB$2</f>
        <v>18</v>
      </c>
      <c r="C26" s="51">
        <f>'[1]All Calculations'!CB$166</f>
        <v>23</v>
      </c>
      <c r="D26" s="51">
        <f>'[1]All Calculations'!CB$167</f>
        <v>20</v>
      </c>
      <c r="E26" s="51">
        <f>'[1]All Calculations'!CB$170</f>
        <v>3</v>
      </c>
      <c r="F26" s="57">
        <f t="shared" si="0"/>
        <v>0.25842696629213485</v>
      </c>
      <c r="G26" s="53"/>
      <c r="H26" s="54" t="str">
        <f>'[1]All Calculations'!CB$1</f>
        <v>Number of diseased vessels</v>
      </c>
      <c r="I26" s="50">
        <f>'[1]All Calculations'!CB$2</f>
        <v>18</v>
      </c>
      <c r="J26" s="51">
        <f>'[1]All Calculations'!CB$166</f>
        <v>23</v>
      </c>
      <c r="K26" s="51">
        <f>'[1]All Calculations'!CB$167</f>
        <v>20</v>
      </c>
      <c r="L26" s="51">
        <f>'[1]All Calculations'!CB$170</f>
        <v>3</v>
      </c>
      <c r="M26" s="57">
        <f t="shared" si="1"/>
        <v>0.26666666666666666</v>
      </c>
      <c r="N26" s="58"/>
      <c r="O26" s="56" t="str">
        <f>'[1]All Calculations'!CL$1</f>
        <v>Race or ethnicity</v>
      </c>
      <c r="P26" s="50">
        <f>'[1]All Calculations'!CL$2</f>
        <v>22</v>
      </c>
      <c r="Q26" s="51">
        <f>'[1]All Calculations'!CL$166</f>
        <v>10</v>
      </c>
      <c r="R26" s="51">
        <f>'[1]All Calculations'!CL$167</f>
        <v>6</v>
      </c>
      <c r="S26" s="51">
        <f>'[1]All Calculations'!CL$170</f>
        <v>4</v>
      </c>
      <c r="T26" s="57">
        <f t="shared" si="2"/>
        <v>0.2857142857142857</v>
      </c>
    </row>
    <row r="27" spans="1:20">
      <c r="A27" s="49" t="str">
        <f>'[1]All Calculations'!BN$1</f>
        <v>NYHA class</v>
      </c>
      <c r="B27" s="50">
        <f>'[1]All Calculations'!BN$2</f>
        <v>14</v>
      </c>
      <c r="C27" s="51">
        <f>'[1]All Calculations'!BN$166</f>
        <v>21</v>
      </c>
      <c r="D27" s="51">
        <f>'[1]All Calculations'!BN$167</f>
        <v>18</v>
      </c>
      <c r="E27" s="51">
        <f>'[1]All Calculations'!BN$170</f>
        <v>3</v>
      </c>
      <c r="F27" s="57">
        <f t="shared" si="0"/>
        <v>0.23595505617977527</v>
      </c>
      <c r="G27" s="53"/>
      <c r="H27" s="54" t="str">
        <f>'[1]All Calculations'!BN$1</f>
        <v>NYHA class</v>
      </c>
      <c r="I27" s="50">
        <f>'[1]All Calculations'!BN$2</f>
        <v>14</v>
      </c>
      <c r="J27" s="51">
        <f>'[1]All Calculations'!BN$166</f>
        <v>21</v>
      </c>
      <c r="K27" s="51">
        <f>'[1]All Calculations'!BN$167</f>
        <v>18</v>
      </c>
      <c r="L27" s="51">
        <f>'[1]All Calculations'!BN$170</f>
        <v>3</v>
      </c>
      <c r="M27" s="57">
        <f t="shared" si="1"/>
        <v>0.24</v>
      </c>
      <c r="N27" s="58"/>
      <c r="O27" s="99" t="str">
        <f>'[1]All Calculations'!CO$1</f>
        <v>Comb. critical state</v>
      </c>
      <c r="P27" s="100" t="str">
        <f>'[1]All Calculations'!CO$2</f>
        <v>23x</v>
      </c>
      <c r="Q27" s="101">
        <f>'[1]All Calculations'!CO$166</f>
        <v>40</v>
      </c>
      <c r="R27" s="101">
        <f>'[1]All Calculations'!CO$167</f>
        <v>36</v>
      </c>
      <c r="S27" s="101">
        <f>'[1]All Calculations'!CO$170</f>
        <v>4</v>
      </c>
      <c r="T27" s="102">
        <f t="shared" si="2"/>
        <v>0.2857142857142857</v>
      </c>
    </row>
    <row r="28" spans="1:20">
      <c r="A28" s="49" t="str">
        <f>'[1]All Calculations'!CI$1</f>
        <v>Hypertension</v>
      </c>
      <c r="B28" s="50">
        <f>'[1]All Calculations'!CI$2</f>
        <v>21</v>
      </c>
      <c r="C28" s="51">
        <f>'[1]All Calculations'!CI$166</f>
        <v>19</v>
      </c>
      <c r="D28" s="51">
        <f>'[1]All Calculations'!CI$167</f>
        <v>15</v>
      </c>
      <c r="E28" s="51">
        <f>'[1]All Calculations'!CI$170</f>
        <v>4</v>
      </c>
      <c r="F28" s="57">
        <f t="shared" si="0"/>
        <v>0.21348314606741572</v>
      </c>
      <c r="G28" s="53"/>
      <c r="H28" s="116" t="str">
        <f>'[1]All Calculations'!DP$1</f>
        <v>Comb. ECG or arrhythmia variables</v>
      </c>
      <c r="I28" s="100" t="str">
        <f>'[1]All Calculations'!DP$2</f>
        <v>39x</v>
      </c>
      <c r="J28" s="101">
        <f>'[1]All Calculations'!DP$166</f>
        <v>19</v>
      </c>
      <c r="K28" s="101">
        <f>'[1]All Calculations'!DP$167</f>
        <v>17</v>
      </c>
      <c r="L28" s="51">
        <f>'[1]All Calculations'!DP$170</f>
        <v>2</v>
      </c>
      <c r="M28" s="102">
        <f t="shared" si="1"/>
        <v>0.22666666666666666</v>
      </c>
      <c r="N28" s="58"/>
      <c r="O28" s="56" t="str">
        <f>'[1]All Calculations'!CQ$1</f>
        <v>Smoking status</v>
      </c>
      <c r="P28" s="50">
        <f>'[1]All Calculations'!CQ$2</f>
        <v>25</v>
      </c>
      <c r="Q28" s="51">
        <f>'[1]All Calculations'!CQ$166</f>
        <v>8</v>
      </c>
      <c r="R28" s="51">
        <f>'[1]All Calculations'!CQ$167</f>
        <v>4</v>
      </c>
      <c r="S28" s="51">
        <f>'[1]All Calculations'!CQ$170</f>
        <v>4</v>
      </c>
      <c r="T28" s="57">
        <f t="shared" si="2"/>
        <v>0.2857142857142857</v>
      </c>
    </row>
    <row r="29" spans="1:20">
      <c r="A29" s="110" t="str">
        <f>'[1]All Calculations'!CK$1</f>
        <v>Comb. HTN or BP</v>
      </c>
      <c r="B29" s="100" t="str">
        <f>'[1]All Calculations'!CK$2</f>
        <v>21x</v>
      </c>
      <c r="C29" s="101">
        <f>'[1]All Calculations'!CK$166</f>
        <v>19</v>
      </c>
      <c r="D29" s="51">
        <f>'[1]All Calculations'!CK$167</f>
        <v>15</v>
      </c>
      <c r="E29" s="51">
        <f>'[1]All Calculations'!CK$170</f>
        <v>4</v>
      </c>
      <c r="F29" s="102">
        <f t="shared" si="0"/>
        <v>0.21348314606741572</v>
      </c>
      <c r="G29" s="53"/>
      <c r="H29" s="54" t="str">
        <f>'[1]All Calculations'!CI$1</f>
        <v>Hypertension</v>
      </c>
      <c r="I29" s="50">
        <f>'[1]All Calculations'!CI$2</f>
        <v>21</v>
      </c>
      <c r="J29" s="51">
        <f>'[1]All Calculations'!CI$166</f>
        <v>19</v>
      </c>
      <c r="K29" s="51">
        <f>'[1]All Calculations'!CI$167</f>
        <v>15</v>
      </c>
      <c r="L29" s="51">
        <f>'[1]All Calculations'!CI$170</f>
        <v>4</v>
      </c>
      <c r="M29" s="57">
        <f t="shared" si="1"/>
        <v>0.2</v>
      </c>
      <c r="N29" s="58"/>
      <c r="O29" s="56" t="str">
        <f>'[1]All Calculations'!CV$1</f>
        <v>Cardiogenic shock</v>
      </c>
      <c r="P29" s="50">
        <f>'[1]All Calculations'!CV$2</f>
        <v>30</v>
      </c>
      <c r="Q29" s="51">
        <f>'[1]All Calculations'!CV$166</f>
        <v>27</v>
      </c>
      <c r="R29" s="51">
        <f>'[1]All Calculations'!CV$167</f>
        <v>23</v>
      </c>
      <c r="S29" s="51">
        <f>'[1]All Calculations'!CV$170</f>
        <v>4</v>
      </c>
      <c r="T29" s="57">
        <f t="shared" si="2"/>
        <v>0.2857142857142857</v>
      </c>
    </row>
    <row r="30" spans="1:20">
      <c r="A30" s="110" t="str">
        <f>'[1]All Calculations'!DP$1</f>
        <v>Comb. ECG or arrhythmia variables</v>
      </c>
      <c r="B30" s="100" t="str">
        <f>'[1]All Calculations'!DP$2</f>
        <v>39x</v>
      </c>
      <c r="C30" s="101">
        <f>'[1]All Calculations'!DP$166</f>
        <v>19</v>
      </c>
      <c r="D30" s="51">
        <f>'[1]All Calculations'!DP$167</f>
        <v>17</v>
      </c>
      <c r="E30" s="51">
        <f>'[1]All Calculations'!DP$170</f>
        <v>2</v>
      </c>
      <c r="F30" s="102">
        <f t="shared" si="0"/>
        <v>0.21348314606741572</v>
      </c>
      <c r="G30" s="53"/>
      <c r="H30" s="116" t="str">
        <f>'[1]All Calculations'!CK$1</f>
        <v>Comb. HTN or BP</v>
      </c>
      <c r="I30" s="100" t="str">
        <f>'[1]All Calculations'!CK$2</f>
        <v>21x</v>
      </c>
      <c r="J30" s="101">
        <f>'[1]All Calculations'!CK$166</f>
        <v>19</v>
      </c>
      <c r="K30" s="101">
        <f>'[1]All Calculations'!CK$167</f>
        <v>15</v>
      </c>
      <c r="L30" s="51">
        <f>'[1]All Calculations'!CK$170</f>
        <v>4</v>
      </c>
      <c r="M30" s="102">
        <f t="shared" si="1"/>
        <v>0.2</v>
      </c>
      <c r="N30" s="58"/>
      <c r="O30" s="56" t="str">
        <f>'[1]All Calculations'!BN$1</f>
        <v>NYHA class</v>
      </c>
      <c r="P30" s="50">
        <f>'[1]All Calculations'!BN$2</f>
        <v>14</v>
      </c>
      <c r="Q30" s="51">
        <f>'[1]All Calculations'!BN$166</f>
        <v>21</v>
      </c>
      <c r="R30" s="51">
        <f>'[1]All Calculations'!BN$167</f>
        <v>18</v>
      </c>
      <c r="S30" s="51">
        <f>'[1]All Calculations'!BN$170</f>
        <v>3</v>
      </c>
      <c r="T30" s="57">
        <f t="shared" si="2"/>
        <v>0.21428571428571427</v>
      </c>
    </row>
    <row r="31" spans="1:20">
      <c r="A31" s="49" t="str">
        <f>'[1]All Calculations'!BQ$1</f>
        <v>Angina</v>
      </c>
      <c r="B31" s="50">
        <f>'[1]All Calculations'!BQ$2</f>
        <v>15</v>
      </c>
      <c r="C31" s="51">
        <f>'[1]All Calculations'!BQ$166</f>
        <v>18</v>
      </c>
      <c r="D31" s="51">
        <f>'[1]All Calculations'!BQ$167</f>
        <v>15</v>
      </c>
      <c r="E31" s="51">
        <f>'[1]All Calculations'!BQ$170</f>
        <v>3</v>
      </c>
      <c r="F31" s="57">
        <f t="shared" si="0"/>
        <v>0.20224719101123595</v>
      </c>
      <c r="G31" s="53"/>
      <c r="H31" s="54" t="str">
        <f>'[1]All Calculations'!BQ$1</f>
        <v>Angina</v>
      </c>
      <c r="I31" s="50">
        <f>'[1]All Calculations'!BQ$2</f>
        <v>15</v>
      </c>
      <c r="J31" s="51">
        <f>'[1]All Calculations'!BQ$166</f>
        <v>18</v>
      </c>
      <c r="K31" s="51">
        <f>'[1]All Calculations'!BQ$167</f>
        <v>15</v>
      </c>
      <c r="L31" s="51">
        <f>'[1]All Calculations'!BQ$170</f>
        <v>3</v>
      </c>
      <c r="M31" s="57">
        <f t="shared" si="1"/>
        <v>0.2</v>
      </c>
      <c r="N31" s="58"/>
      <c r="O31" s="56" t="str">
        <f>'[1]All Calculations'!BQ$1</f>
        <v>Angina</v>
      </c>
      <c r="P31" s="50">
        <f>'[1]All Calculations'!BQ$2</f>
        <v>15</v>
      </c>
      <c r="Q31" s="51">
        <f>'[1]All Calculations'!BQ$166</f>
        <v>18</v>
      </c>
      <c r="R31" s="51">
        <f>'[1]All Calculations'!BQ$167</f>
        <v>15</v>
      </c>
      <c r="S31" s="51">
        <f>'[1]All Calculations'!BQ$170</f>
        <v>3</v>
      </c>
      <c r="T31" s="57">
        <f t="shared" si="2"/>
        <v>0.21428571428571427</v>
      </c>
    </row>
    <row r="32" spans="1:20">
      <c r="A32" s="110" t="str">
        <f>'[1]All Calculations'!DI$1</f>
        <v>Comb. PCI variables</v>
      </c>
      <c r="B32" s="100" t="str">
        <f>'[1]All Calculations'!DI$2</f>
        <v>37x</v>
      </c>
      <c r="C32" s="101">
        <f>'[1]All Calculations'!DI$166</f>
        <v>18</v>
      </c>
      <c r="D32" s="51">
        <f>'[1]All Calculations'!DI$167</f>
        <v>15</v>
      </c>
      <c r="E32" s="51">
        <f>'[1]All Calculations'!DI$170</f>
        <v>3</v>
      </c>
      <c r="F32" s="102">
        <f t="shared" si="0"/>
        <v>0.20224719101123595</v>
      </c>
      <c r="G32" s="53"/>
      <c r="H32" s="116" t="str">
        <f>'[1]All Calculations'!DI$1</f>
        <v>Comb. PCI variables</v>
      </c>
      <c r="I32" s="100" t="str">
        <f>'[1]All Calculations'!DI$2</f>
        <v>37x</v>
      </c>
      <c r="J32" s="101">
        <f>'[1]All Calculations'!DI$166</f>
        <v>18</v>
      </c>
      <c r="K32" s="101">
        <f>'[1]All Calculations'!DI$167</f>
        <v>15</v>
      </c>
      <c r="L32" s="51">
        <f>'[1]All Calculations'!DI$170</f>
        <v>3</v>
      </c>
      <c r="M32" s="102">
        <f t="shared" si="1"/>
        <v>0.2</v>
      </c>
      <c r="N32" s="58"/>
      <c r="O32" s="56" t="str">
        <f>'[1]All Calculations'!CB$1</f>
        <v>Number of diseased vessels</v>
      </c>
      <c r="P32" s="50">
        <f>'[1]All Calculations'!CB$2</f>
        <v>18</v>
      </c>
      <c r="Q32" s="51">
        <f>'[1]All Calculations'!CB$166</f>
        <v>23</v>
      </c>
      <c r="R32" s="51">
        <f>'[1]All Calculations'!CB$167</f>
        <v>20</v>
      </c>
      <c r="S32" s="51">
        <f>'[1]All Calculations'!CB$170</f>
        <v>3</v>
      </c>
      <c r="T32" s="57">
        <f t="shared" si="2"/>
        <v>0.21428571428571427</v>
      </c>
    </row>
    <row r="33" spans="1:20">
      <c r="A33" s="49" t="str">
        <f>'[1]All Calculations'!CH$1</f>
        <v>Valve disease</v>
      </c>
      <c r="B33" s="50">
        <f>'[1]All Calculations'!CH$2</f>
        <v>20</v>
      </c>
      <c r="C33" s="51">
        <f>'[1]All Calculations'!CH$166</f>
        <v>16</v>
      </c>
      <c r="D33" s="51">
        <f>'[1]All Calculations'!CH$167</f>
        <v>13</v>
      </c>
      <c r="E33" s="51">
        <f>'[1]All Calculations'!CH$170</f>
        <v>3</v>
      </c>
      <c r="F33" s="57">
        <f t="shared" si="0"/>
        <v>0.1797752808988764</v>
      </c>
      <c r="G33" s="53"/>
      <c r="H33" s="54" t="str">
        <f>'[1]All Calculations'!CH$1</f>
        <v>Valve disease</v>
      </c>
      <c r="I33" s="50">
        <f>'[1]All Calculations'!CH$2</f>
        <v>20</v>
      </c>
      <c r="J33" s="51">
        <f>'[1]All Calculations'!CH$166</f>
        <v>16</v>
      </c>
      <c r="K33" s="51">
        <f>'[1]All Calculations'!CH$167</f>
        <v>13</v>
      </c>
      <c r="L33" s="51">
        <f>'[1]All Calculations'!CH$170</f>
        <v>3</v>
      </c>
      <c r="M33" s="57">
        <f t="shared" si="1"/>
        <v>0.17333333333333334</v>
      </c>
      <c r="N33" s="58"/>
      <c r="O33" s="56" t="str">
        <f>'[1]All Calculations'!CH$1</f>
        <v>Valve disease</v>
      </c>
      <c r="P33" s="50">
        <f>'[1]All Calculations'!CH$2</f>
        <v>20</v>
      </c>
      <c r="Q33" s="51">
        <f>'[1]All Calculations'!CH$166</f>
        <v>16</v>
      </c>
      <c r="R33" s="51">
        <f>'[1]All Calculations'!CH$167</f>
        <v>13</v>
      </c>
      <c r="S33" s="51">
        <f>'[1]All Calculations'!CH$170</f>
        <v>3</v>
      </c>
      <c r="T33" s="57">
        <f t="shared" si="2"/>
        <v>0.21428571428571427</v>
      </c>
    </row>
    <row r="34" spans="1:20">
      <c r="A34" s="49" t="str">
        <f>'[1]All Calculations'!CM$1</f>
        <v>Preoperative IABP use</v>
      </c>
      <c r="B34" s="50">
        <f>'[1]All Calculations'!CM$2</f>
        <v>23</v>
      </c>
      <c r="C34" s="51">
        <f>'[1]All Calculations'!CM$166</f>
        <v>15</v>
      </c>
      <c r="D34" s="51">
        <f>'[1]All Calculations'!CM$167</f>
        <v>12</v>
      </c>
      <c r="E34" s="51">
        <f>'[1]All Calculations'!CM$170</f>
        <v>3</v>
      </c>
      <c r="F34" s="57">
        <f t="shared" si="0"/>
        <v>0.16853932584269662</v>
      </c>
      <c r="G34" s="53"/>
      <c r="H34" s="54" t="str">
        <f>'[1]All Calculations'!CM$1</f>
        <v>Preoperative IABP use</v>
      </c>
      <c r="I34" s="50">
        <f>'[1]All Calculations'!CM$2</f>
        <v>23</v>
      </c>
      <c r="J34" s="51">
        <f>'[1]All Calculations'!CM$166</f>
        <v>15</v>
      </c>
      <c r="K34" s="51">
        <f>'[1]All Calculations'!CM$167</f>
        <v>12</v>
      </c>
      <c r="L34" s="51">
        <f>'[1]All Calculations'!CM$170</f>
        <v>3</v>
      </c>
      <c r="M34" s="57">
        <f t="shared" si="1"/>
        <v>0.16</v>
      </c>
      <c r="N34" s="58"/>
      <c r="O34" s="56" t="str">
        <f>'[1]All Calculations'!CM$1</f>
        <v>Preoperative IABP use</v>
      </c>
      <c r="P34" s="50">
        <f>'[1]All Calculations'!CM$2</f>
        <v>23</v>
      </c>
      <c r="Q34" s="51">
        <f>'[1]All Calculations'!CM$166</f>
        <v>15</v>
      </c>
      <c r="R34" s="51">
        <f>'[1]All Calculations'!CM$167</f>
        <v>12</v>
      </c>
      <c r="S34" s="51">
        <f>'[1]All Calculations'!CM$170</f>
        <v>3</v>
      </c>
      <c r="T34" s="57">
        <f t="shared" si="2"/>
        <v>0.21428571428571427</v>
      </c>
    </row>
    <row r="35" spans="1:20">
      <c r="A35" s="49" t="str">
        <f>'[1]All Calculations'!DF$1</f>
        <v>Prior/recent PCI or PTCA</v>
      </c>
      <c r="B35" s="50">
        <f>'[1]All Calculations'!DF$2</f>
        <v>37</v>
      </c>
      <c r="C35" s="51">
        <f>'[1]All Calculations'!DF$166</f>
        <v>14</v>
      </c>
      <c r="D35" s="51">
        <f>'[1]All Calculations'!DF$167</f>
        <v>11</v>
      </c>
      <c r="E35" s="51">
        <f>'[1]All Calculations'!DF$170</f>
        <v>3</v>
      </c>
      <c r="F35" s="57">
        <f t="shared" si="0"/>
        <v>0.15730337078651685</v>
      </c>
      <c r="G35" s="53"/>
      <c r="H35" s="54" t="str">
        <f>'[1]All Calculations'!DF$1</f>
        <v>Prior/recent PCI or PTCA</v>
      </c>
      <c r="I35" s="50">
        <f>'[1]All Calculations'!DF$2</f>
        <v>37</v>
      </c>
      <c r="J35" s="51">
        <f>'[1]All Calculations'!DF$166</f>
        <v>14</v>
      </c>
      <c r="K35" s="51">
        <f>'[1]All Calculations'!DF$167</f>
        <v>11</v>
      </c>
      <c r="L35" s="51">
        <f>'[1]All Calculations'!DF$170</f>
        <v>3</v>
      </c>
      <c r="M35" s="57">
        <f t="shared" si="1"/>
        <v>0.14666666666666667</v>
      </c>
      <c r="N35" s="58"/>
      <c r="O35" s="56" t="str">
        <f>'[1]All Calculations'!CN$1</f>
        <v>Inotropic medication</v>
      </c>
      <c r="P35" s="50" t="str">
        <f>'[1]All Calculations'!CN$2</f>
        <v>23a</v>
      </c>
      <c r="Q35" s="51">
        <f>'[1]All Calculations'!CN$166</f>
        <v>13</v>
      </c>
      <c r="R35" s="51">
        <f>'[1]All Calculations'!CN$167</f>
        <v>10</v>
      </c>
      <c r="S35" s="51">
        <f>'[1]All Calculations'!CN$170</f>
        <v>3</v>
      </c>
      <c r="T35" s="57">
        <f t="shared" si="2"/>
        <v>0.21428571428571427</v>
      </c>
    </row>
    <row r="36" spans="1:20">
      <c r="A36" s="49" t="str">
        <f>'[1]All Calculations'!CN$1</f>
        <v>Inotropic medication</v>
      </c>
      <c r="B36" s="50" t="str">
        <f>'[1]All Calculations'!CN$2</f>
        <v>23a</v>
      </c>
      <c r="C36" s="51">
        <f>'[1]All Calculations'!CN$166</f>
        <v>13</v>
      </c>
      <c r="D36" s="51">
        <f>'[1]All Calculations'!CN$167</f>
        <v>10</v>
      </c>
      <c r="E36" s="51">
        <f>'[1]All Calculations'!CN$170</f>
        <v>3</v>
      </c>
      <c r="F36" s="57">
        <f t="shared" si="0"/>
        <v>0.14606741573033707</v>
      </c>
      <c r="G36" s="53"/>
      <c r="H36" s="54" t="str">
        <f>'[1]All Calculations'!DK$1</f>
        <v>Any arrhythmia</v>
      </c>
      <c r="I36" s="50" t="str">
        <f>'[1]All Calculations'!DK$2</f>
        <v>39a</v>
      </c>
      <c r="J36" s="51">
        <f>'[1]All Calculations'!DK$166</f>
        <v>12</v>
      </c>
      <c r="K36" s="51">
        <f>'[1]All Calculations'!DK$167</f>
        <v>11</v>
      </c>
      <c r="L36" s="51">
        <f>'[1]All Calculations'!DK$170</f>
        <v>1</v>
      </c>
      <c r="M36" s="57">
        <f t="shared" si="1"/>
        <v>0.14666666666666667</v>
      </c>
      <c r="N36" s="58"/>
      <c r="O36" s="56" t="str">
        <f>'[1]All Calculations'!CX$1</f>
        <v>Immunosuppression</v>
      </c>
      <c r="P36" s="50">
        <f>'[1]All Calculations'!CX$2</f>
        <v>31</v>
      </c>
      <c r="Q36" s="51">
        <f>'[1]All Calculations'!CX$166</f>
        <v>7</v>
      </c>
      <c r="R36" s="51">
        <f>'[1]All Calculations'!CX$167</f>
        <v>4</v>
      </c>
      <c r="S36" s="51">
        <f>'[1]All Calculations'!CX$170</f>
        <v>3</v>
      </c>
      <c r="T36" s="57">
        <f t="shared" si="2"/>
        <v>0.21428571428571427</v>
      </c>
    </row>
    <row r="37" spans="1:20">
      <c r="A37" s="49" t="str">
        <f>'[1]All Calculations'!DK$1</f>
        <v>Any arrhythmia</v>
      </c>
      <c r="B37" s="50" t="str">
        <f>'[1]All Calculations'!DK$2</f>
        <v>39a</v>
      </c>
      <c r="C37" s="51">
        <f>'[1]All Calculations'!DK$166</f>
        <v>12</v>
      </c>
      <c r="D37" s="51">
        <f>'[1]All Calculations'!DK$167</f>
        <v>11</v>
      </c>
      <c r="E37" s="51">
        <f>'[1]All Calculations'!DK$170</f>
        <v>1</v>
      </c>
      <c r="F37" s="57">
        <f t="shared" si="0"/>
        <v>0.1348314606741573</v>
      </c>
      <c r="G37" s="53"/>
      <c r="H37" s="54" t="str">
        <f>'[1]All Calculations'!CN$1</f>
        <v>Inotropic medication</v>
      </c>
      <c r="I37" s="50" t="str">
        <f>'[1]All Calculations'!CN$2</f>
        <v>23a</v>
      </c>
      <c r="J37" s="51">
        <f>'[1]All Calculations'!CN$166</f>
        <v>13</v>
      </c>
      <c r="K37" s="51">
        <f>'[1]All Calculations'!CN$167</f>
        <v>10</v>
      </c>
      <c r="L37" s="51">
        <f>'[1]All Calculations'!CN$170</f>
        <v>3</v>
      </c>
      <c r="M37" s="57">
        <f t="shared" si="1"/>
        <v>0.13333333333333333</v>
      </c>
      <c r="N37" s="58"/>
      <c r="O37" s="56" t="str">
        <f>'[1]All Calculations'!CY$1</f>
        <v xml:space="preserve">Date or order of surgery </v>
      </c>
      <c r="P37" s="50">
        <f>'[1]All Calculations'!CY$2</f>
        <v>32</v>
      </c>
      <c r="Q37" s="51">
        <f>'[1]All Calculations'!CY$166</f>
        <v>4</v>
      </c>
      <c r="R37" s="51">
        <f>'[1]All Calculations'!CY$167</f>
        <v>1</v>
      </c>
      <c r="S37" s="51">
        <f>'[1]All Calculations'!CY$170</f>
        <v>3</v>
      </c>
      <c r="T37" s="57">
        <f t="shared" si="2"/>
        <v>0.21428571428571427</v>
      </c>
    </row>
    <row r="38" spans="1:20">
      <c r="A38" s="49" t="str">
        <f>'[1]All Calculations'!BF$1</f>
        <v>Pulmonary hypertension</v>
      </c>
      <c r="B38" s="50">
        <f>'[1]All Calculations'!ET$2</f>
        <v>777</v>
      </c>
      <c r="C38" s="51">
        <f>'[1]All Calculations'!BF$166</f>
        <v>10</v>
      </c>
      <c r="D38" s="51">
        <f>'[1]All Calculations'!ET$167</f>
        <v>9</v>
      </c>
      <c r="E38" s="51">
        <f>'[1]All Calculations'!ET$170</f>
        <v>3</v>
      </c>
      <c r="F38" s="57">
        <f t="shared" si="0"/>
        <v>0.11235955056179775</v>
      </c>
      <c r="G38" s="53"/>
      <c r="H38" s="54" t="str">
        <f>'[1]All Calculations'!BF$1</f>
        <v>Pulmonary hypertension</v>
      </c>
      <c r="I38" s="50" t="str">
        <f>'[1]All Calculations'!BF$2</f>
        <v>09</v>
      </c>
      <c r="J38" s="51">
        <f>'[1]All Calculations'!BF$166</f>
        <v>10</v>
      </c>
      <c r="K38" s="51">
        <f>'[1]All Calculations'!BF$167</f>
        <v>10</v>
      </c>
      <c r="L38" s="51">
        <f>'[1]All Calculations'!BF$170</f>
        <v>0</v>
      </c>
      <c r="M38" s="57">
        <f t="shared" si="1"/>
        <v>0.13333333333333333</v>
      </c>
      <c r="N38" s="58"/>
      <c r="O38" s="56" t="str">
        <f>'[1]All Calculations'!DF$1</f>
        <v>Prior/recent PCI or PTCA</v>
      </c>
      <c r="P38" s="50">
        <f>'[1]All Calculations'!DF$2</f>
        <v>37</v>
      </c>
      <c r="Q38" s="51">
        <f>'[1]All Calculations'!DF$166</f>
        <v>14</v>
      </c>
      <c r="R38" s="51">
        <f>'[1]All Calculations'!DF$167</f>
        <v>11</v>
      </c>
      <c r="S38" s="51">
        <f>'[1]All Calculations'!DF$170</f>
        <v>3</v>
      </c>
      <c r="T38" s="57">
        <f t="shared" si="2"/>
        <v>0.21428571428571427</v>
      </c>
    </row>
    <row r="39" spans="1:20">
      <c r="A39" s="49" t="str">
        <f>'[1]All Calculations'!CL$1</f>
        <v>Race or ethnicity</v>
      </c>
      <c r="B39" s="50" t="str">
        <f>'[1]All Calculations'!BF$2</f>
        <v>09</v>
      </c>
      <c r="C39" s="51">
        <f>'[1]All Calculations'!CL$166</f>
        <v>10</v>
      </c>
      <c r="D39" s="51">
        <f>'[1]All Calculations'!BF$167</f>
        <v>10</v>
      </c>
      <c r="E39" s="51">
        <f>'[1]All Calculations'!BF$170</f>
        <v>0</v>
      </c>
      <c r="F39" s="57">
        <f t="shared" si="0"/>
        <v>0.11235955056179775</v>
      </c>
      <c r="G39" s="53"/>
      <c r="H39" s="54" t="str">
        <f>'[1]All Calculations'!CP$1</f>
        <v>Nitroglycerin use</v>
      </c>
      <c r="I39" s="50">
        <f>'[1]All Calculations'!CP$2</f>
        <v>24</v>
      </c>
      <c r="J39" s="51">
        <f>'[1]All Calculations'!CP$166</f>
        <v>8</v>
      </c>
      <c r="K39" s="51">
        <f>'[1]All Calculations'!CP$167</f>
        <v>8</v>
      </c>
      <c r="L39" s="51">
        <f>'[1]All Calculations'!ET$170</f>
        <v>3</v>
      </c>
      <c r="M39" s="57">
        <f t="shared" si="1"/>
        <v>0.10666666666666667</v>
      </c>
      <c r="N39" s="58"/>
      <c r="O39" s="99" t="str">
        <f>'[1]All Calculations'!DI$1</f>
        <v>Comb. PCI variables</v>
      </c>
      <c r="P39" s="100" t="str">
        <f>'[1]All Calculations'!DI$2</f>
        <v>37x</v>
      </c>
      <c r="Q39" s="101">
        <f>'[1]All Calculations'!DI$166</f>
        <v>18</v>
      </c>
      <c r="R39" s="101">
        <f>'[1]All Calculations'!DI$167</f>
        <v>15</v>
      </c>
      <c r="S39" s="101">
        <f>'[1]All Calculations'!DI$170</f>
        <v>3</v>
      </c>
      <c r="T39" s="102">
        <f t="shared" si="2"/>
        <v>0.21428571428571427</v>
      </c>
    </row>
    <row r="40" spans="1:20">
      <c r="A40" s="49" t="str">
        <f>'[1]All Calculations'!BX$1</f>
        <v>Preoperative diuretic use</v>
      </c>
      <c r="B40" s="50">
        <f>'[1]All Calculations'!CL$2</f>
        <v>22</v>
      </c>
      <c r="C40" s="51">
        <f>'[1]All Calculations'!BX$166</f>
        <v>8</v>
      </c>
      <c r="D40" s="51">
        <f>'[1]All Calculations'!CL$167</f>
        <v>6</v>
      </c>
      <c r="E40" s="51">
        <f>'[1]All Calculations'!CL$170</f>
        <v>4</v>
      </c>
      <c r="F40" s="57">
        <f t="shared" si="0"/>
        <v>8.98876404494382E-2</v>
      </c>
      <c r="G40" s="53"/>
      <c r="H40" s="54" t="str">
        <f>'[1]All Calculations'!BX$1</f>
        <v>Preoperative diuretic use</v>
      </c>
      <c r="I40" s="50" t="str">
        <f>'[1]All Calculations'!BX$2</f>
        <v>17b</v>
      </c>
      <c r="J40" s="51">
        <f>'[1]All Calculations'!BX$166</f>
        <v>8</v>
      </c>
      <c r="K40" s="51">
        <f>'[1]All Calculations'!BX$167</f>
        <v>7</v>
      </c>
      <c r="L40" s="51">
        <f>'[1]All Calculations'!CP$170</f>
        <v>0</v>
      </c>
      <c r="M40" s="57">
        <f t="shared" si="1"/>
        <v>9.3333333333333338E-2</v>
      </c>
      <c r="N40" s="58"/>
      <c r="O40" s="56" t="str">
        <f>'[1]All Calculations'!DL$1</f>
        <v>Atrial arrhythmia</v>
      </c>
      <c r="P40" s="50" t="str">
        <f>'[1]All Calculations'!DL$2</f>
        <v>39b</v>
      </c>
      <c r="Q40" s="51">
        <f>'[1]All Calculations'!DL$166</f>
        <v>8</v>
      </c>
      <c r="R40" s="51">
        <f>'[1]All Calculations'!DL$167</f>
        <v>5</v>
      </c>
      <c r="S40" s="51">
        <f>'[1]All Calculations'!DL$170</f>
        <v>3</v>
      </c>
      <c r="T40" s="57">
        <f t="shared" si="2"/>
        <v>0.21428571428571427</v>
      </c>
    </row>
    <row r="41" spans="1:20">
      <c r="A41" s="49" t="str">
        <f>'[1]All Calculations'!CP$1</f>
        <v>Nitroglycerin use</v>
      </c>
      <c r="B41" s="50" t="str">
        <f>'[1]All Calculations'!BX$2</f>
        <v>17b</v>
      </c>
      <c r="C41" s="51">
        <f>'[1]All Calculations'!CP$166</f>
        <v>8</v>
      </c>
      <c r="D41" s="51">
        <f>'[1]All Calculations'!BX$167</f>
        <v>7</v>
      </c>
      <c r="E41" s="51">
        <f>'[1]All Calculations'!BX$170</f>
        <v>1</v>
      </c>
      <c r="F41" s="57">
        <f t="shared" si="0"/>
        <v>8.98876404494382E-2</v>
      </c>
      <c r="G41" s="53"/>
      <c r="H41" s="54" t="str">
        <f>'[1]All Calculations'!CU$1</f>
        <v>Cardiomegaly</v>
      </c>
      <c r="I41" s="50">
        <f>'[1]All Calculations'!CU$2</f>
        <v>29</v>
      </c>
      <c r="J41" s="51">
        <f>'[1]All Calculations'!CU$166</f>
        <v>7</v>
      </c>
      <c r="K41" s="51">
        <f>'[1]All Calculations'!CU$167</f>
        <v>7</v>
      </c>
      <c r="L41" s="51">
        <f>'[1]All Calculations'!BX$170</f>
        <v>1</v>
      </c>
      <c r="M41" s="57">
        <f t="shared" si="1"/>
        <v>9.3333333333333338E-2</v>
      </c>
      <c r="N41" s="58"/>
      <c r="O41" s="99" t="str">
        <f>'[1]All Calculations'!DP$1</f>
        <v>Comb. ECG or arrhythmia variables</v>
      </c>
      <c r="P41" s="100" t="str">
        <f>'[1]All Calculations'!DP$2</f>
        <v>39x</v>
      </c>
      <c r="Q41" s="101">
        <f>'[1]All Calculations'!DP$166</f>
        <v>19</v>
      </c>
      <c r="R41" s="101">
        <f>'[1]All Calculations'!DP$167</f>
        <v>17</v>
      </c>
      <c r="S41" s="101">
        <f>'[1]All Calculations'!DP$170</f>
        <v>2</v>
      </c>
      <c r="T41" s="102">
        <f t="shared" si="2"/>
        <v>0.14285714285714285</v>
      </c>
    </row>
    <row r="42" spans="1:20">
      <c r="A42" s="49" t="str">
        <f>'[1]All Calculations'!CQ$1</f>
        <v>Smoking status</v>
      </c>
      <c r="B42" s="50">
        <f>'[1]All Calculations'!CP$2</f>
        <v>24</v>
      </c>
      <c r="C42" s="51">
        <f>'[1]All Calculations'!CQ$166</f>
        <v>8</v>
      </c>
      <c r="D42" s="51">
        <f>'[1]All Calculations'!CP$167</f>
        <v>8</v>
      </c>
      <c r="E42" s="51">
        <f>'[1]All Calculations'!CP$170</f>
        <v>0</v>
      </c>
      <c r="F42" s="57">
        <f t="shared" si="0"/>
        <v>8.98876404494382E-2</v>
      </c>
      <c r="G42" s="53"/>
      <c r="H42" s="54" t="str">
        <f>'[1]All Calculations'!CL$1</f>
        <v>Race or ethnicity</v>
      </c>
      <c r="I42" s="50">
        <f>'[1]All Calculations'!CL$2</f>
        <v>22</v>
      </c>
      <c r="J42" s="51">
        <f>'[1]All Calculations'!CL$166</f>
        <v>10</v>
      </c>
      <c r="K42" s="51">
        <f>'[1]All Calculations'!CL$167</f>
        <v>6</v>
      </c>
      <c r="L42" s="51">
        <f>'[1]All Calculations'!CU$170</f>
        <v>0</v>
      </c>
      <c r="M42" s="57">
        <f t="shared" si="1"/>
        <v>0.08</v>
      </c>
      <c r="N42" s="58"/>
      <c r="O42" s="56" t="str">
        <f>'[1]All Calculations'!BK$1</f>
        <v>Extracardiac arteriopathy</v>
      </c>
      <c r="P42" s="50" t="str">
        <f>'[1]All Calculations'!BK$2</f>
        <v>13a</v>
      </c>
      <c r="Q42" s="51">
        <f>'[1]All Calculations'!BK$166</f>
        <v>7</v>
      </c>
      <c r="R42" s="51">
        <f>'[1]All Calculations'!BK$167</f>
        <v>6</v>
      </c>
      <c r="S42" s="51">
        <f>'[1]All Calculations'!BK$170</f>
        <v>1</v>
      </c>
      <c r="T42" s="57">
        <f t="shared" si="2"/>
        <v>7.1428571428571425E-2</v>
      </c>
    </row>
    <row r="43" spans="1:20" ht="17" customHeight="1">
      <c r="A43" s="49" t="str">
        <f>'[1]All Calculations'!DL$1</f>
        <v>Atrial arrhythmia</v>
      </c>
      <c r="B43" s="50">
        <f>'[1]All Calculations'!CQ$2</f>
        <v>25</v>
      </c>
      <c r="C43" s="51">
        <f>'[1]All Calculations'!DL$166</f>
        <v>8</v>
      </c>
      <c r="D43" s="51">
        <f>'[1]All Calculations'!CQ$167</f>
        <v>4</v>
      </c>
      <c r="E43" s="51">
        <f>'[1]All Calculations'!CQ$170</f>
        <v>4</v>
      </c>
      <c r="F43" s="57">
        <f t="shared" si="0"/>
        <v>8.98876404494382E-2</v>
      </c>
      <c r="G43" s="53"/>
      <c r="H43" s="54" t="str">
        <f>'[1]All Calculations'!BK$1</f>
        <v>Extracardiac arteriopathy</v>
      </c>
      <c r="I43" s="50" t="str">
        <f>'[1]All Calculations'!BK$2</f>
        <v>13a</v>
      </c>
      <c r="J43" s="51">
        <f>'[1]All Calculations'!BK$166</f>
        <v>7</v>
      </c>
      <c r="K43" s="51">
        <f>'[1]All Calculations'!BK$167</f>
        <v>6</v>
      </c>
      <c r="L43" s="51">
        <f>'[1]All Calculations'!CL$170</f>
        <v>4</v>
      </c>
      <c r="M43" s="57">
        <f t="shared" si="1"/>
        <v>0.08</v>
      </c>
      <c r="N43" s="58"/>
      <c r="O43" s="56" t="str">
        <f>'[1]All Calculations'!BX$1</f>
        <v>Preoperative diuretic use</v>
      </c>
      <c r="P43" s="50" t="str">
        <f>'[1]All Calculations'!BX$2</f>
        <v>17b</v>
      </c>
      <c r="Q43" s="51">
        <f>'[1]All Calculations'!BX$166</f>
        <v>8</v>
      </c>
      <c r="R43" s="51">
        <f>'[1]All Calculations'!BX$167</f>
        <v>7</v>
      </c>
      <c r="S43" s="51">
        <f>'[1]All Calculations'!BX$170</f>
        <v>1</v>
      </c>
      <c r="T43" s="57">
        <f t="shared" si="2"/>
        <v>7.1428571428571425E-2</v>
      </c>
    </row>
    <row r="44" spans="1:20" s="5" customFormat="1">
      <c r="A44" s="49" t="str">
        <f>'[1]All Calculations'!BK$1</f>
        <v>Extracardiac arteriopathy</v>
      </c>
      <c r="B44" s="50" t="str">
        <f>'[1]All Calculations'!DL$2</f>
        <v>39b</v>
      </c>
      <c r="C44" s="51">
        <f>'[1]All Calculations'!BK$166</f>
        <v>7</v>
      </c>
      <c r="D44" s="51">
        <f>'[1]All Calculations'!DL$167</f>
        <v>5</v>
      </c>
      <c r="E44" s="51">
        <f>'[1]All Calculations'!DL$170</f>
        <v>3</v>
      </c>
      <c r="F44" s="57">
        <f t="shared" si="0"/>
        <v>7.8651685393258425E-2</v>
      </c>
      <c r="G44" s="53"/>
      <c r="H44" s="54" t="str">
        <f>'[1]All Calculations'!CR$1</f>
        <v>Liver disease</v>
      </c>
      <c r="I44" s="50">
        <f>'[1]All Calculations'!CR$2</f>
        <v>26</v>
      </c>
      <c r="J44" s="51">
        <f>'[1]All Calculations'!CR$166</f>
        <v>7</v>
      </c>
      <c r="K44" s="51">
        <f>'[1]All Calculations'!CR$167</f>
        <v>6</v>
      </c>
      <c r="L44" s="51">
        <f>'[1]All Calculations'!BK$170</f>
        <v>1</v>
      </c>
      <c r="M44" s="57">
        <f t="shared" si="1"/>
        <v>0.08</v>
      </c>
      <c r="N44" s="58"/>
      <c r="O44" s="56" t="str">
        <f>'[1]All Calculations'!CC$1</f>
        <v>Diffuse / severe disease</v>
      </c>
      <c r="P44" s="50" t="str">
        <f>'[1]All Calculations'!CC$2</f>
        <v>18a</v>
      </c>
      <c r="Q44" s="51">
        <f>'[1]All Calculations'!CC$166</f>
        <v>5</v>
      </c>
      <c r="R44" s="51">
        <f>'[1]All Calculations'!CC$167</f>
        <v>4</v>
      </c>
      <c r="S44" s="51">
        <f>'[1]All Calculations'!CC$170</f>
        <v>1</v>
      </c>
      <c r="T44" s="57">
        <f t="shared" si="2"/>
        <v>7.1428571428571425E-2</v>
      </c>
    </row>
    <row r="45" spans="1:20">
      <c r="A45" s="49" t="str">
        <f>'[1]All Calculations'!CR$1</f>
        <v>Liver disease</v>
      </c>
      <c r="B45" s="50" t="str">
        <f>'[1]All Calculations'!BK$2</f>
        <v>13a</v>
      </c>
      <c r="C45" s="51">
        <f>'[1]All Calculations'!CR$166</f>
        <v>7</v>
      </c>
      <c r="D45" s="51">
        <f>'[1]All Calculations'!BK$167</f>
        <v>6</v>
      </c>
      <c r="E45" s="51">
        <f>'[1]All Calculations'!BK$170</f>
        <v>1</v>
      </c>
      <c r="F45" s="57">
        <f t="shared" si="0"/>
        <v>7.8651685393258425E-2</v>
      </c>
      <c r="G45" s="53"/>
      <c r="H45" s="54" t="str">
        <f>'[1]All Calculations'!DL$1</f>
        <v>Atrial arrhythmia</v>
      </c>
      <c r="I45" s="50" t="str">
        <f>'[1]All Calculations'!DL$2</f>
        <v>39b</v>
      </c>
      <c r="J45" s="51">
        <f>'[1]All Calculations'!DL$166</f>
        <v>8</v>
      </c>
      <c r="K45" s="51">
        <f>'[1]All Calculations'!DL$167</f>
        <v>5</v>
      </c>
      <c r="L45" s="51">
        <f>'[1]All Calculations'!CR$170</f>
        <v>1</v>
      </c>
      <c r="M45" s="57">
        <f t="shared" si="1"/>
        <v>6.6666666666666666E-2</v>
      </c>
      <c r="N45" s="58"/>
      <c r="O45" s="56" t="str">
        <f>'[1]All Calculations'!CR$1</f>
        <v>Liver disease</v>
      </c>
      <c r="P45" s="50">
        <f>'[1]All Calculations'!CR$2</f>
        <v>26</v>
      </c>
      <c r="Q45" s="51">
        <f>'[1]All Calculations'!CR$166</f>
        <v>7</v>
      </c>
      <c r="R45" s="51">
        <f>'[1]All Calculations'!CR$167</f>
        <v>6</v>
      </c>
      <c r="S45" s="51">
        <f>'[1]All Calculations'!CR$170</f>
        <v>1</v>
      </c>
      <c r="T45" s="57">
        <f t="shared" si="2"/>
        <v>7.1428571428571425E-2</v>
      </c>
    </row>
    <row r="46" spans="1:20">
      <c r="A46" s="49" t="str">
        <f>'[1]All Calculations'!CU$1</f>
        <v>Cardiomegaly</v>
      </c>
      <c r="B46" s="50">
        <f>'[1]All Calculations'!CR$2</f>
        <v>26</v>
      </c>
      <c r="C46" s="51">
        <f>'[1]All Calculations'!CU$166</f>
        <v>7</v>
      </c>
      <c r="D46" s="51">
        <f>'[1]All Calculations'!CR$167</f>
        <v>6</v>
      </c>
      <c r="E46" s="51">
        <f>'[1]All Calculations'!CR$170</f>
        <v>1</v>
      </c>
      <c r="F46" s="57">
        <f t="shared" si="0"/>
        <v>7.8651685393258425E-2</v>
      </c>
      <c r="G46" s="53"/>
      <c r="H46" s="54" t="str">
        <f>'[1]All Calculations'!CQ$1</f>
        <v>Smoking status</v>
      </c>
      <c r="I46" s="50">
        <f>'[1]All Calculations'!CQ$2</f>
        <v>25</v>
      </c>
      <c r="J46" s="51">
        <f>'[1]All Calculations'!CQ$166</f>
        <v>8</v>
      </c>
      <c r="K46" s="51">
        <f>'[1]All Calculations'!CQ$167</f>
        <v>4</v>
      </c>
      <c r="L46" s="51">
        <f>'[1]All Calculations'!DL$170</f>
        <v>3</v>
      </c>
      <c r="M46" s="57">
        <f t="shared" si="1"/>
        <v>5.3333333333333337E-2</v>
      </c>
      <c r="N46" s="58"/>
      <c r="O46" s="56" t="str">
        <f>'[1]All Calculations'!DC$1</f>
        <v>On- vs. off-pump CABG</v>
      </c>
      <c r="P46" s="50">
        <f>'[1]All Calculations'!DC$2</f>
        <v>34</v>
      </c>
      <c r="Q46" s="51">
        <f>'[1]All Calculations'!DC$166</f>
        <v>4</v>
      </c>
      <c r="R46" s="51">
        <f>'[1]All Calculations'!DC$167</f>
        <v>3</v>
      </c>
      <c r="S46" s="51">
        <f>'[1]All Calculations'!DC$170</f>
        <v>1</v>
      </c>
      <c r="T46" s="57">
        <f t="shared" si="2"/>
        <v>7.1428571428571425E-2</v>
      </c>
    </row>
    <row r="47" spans="1:20">
      <c r="A47" s="49" t="str">
        <f>'[1]All Calculations'!CX$1</f>
        <v>Immunosuppression</v>
      </c>
      <c r="B47" s="50">
        <f>'[1]All Calculations'!CU$2</f>
        <v>29</v>
      </c>
      <c r="C47" s="51">
        <f>'[1]All Calculations'!CX$166</f>
        <v>7</v>
      </c>
      <c r="D47" s="51">
        <f>'[1]All Calculations'!CU$167</f>
        <v>7</v>
      </c>
      <c r="E47" s="51">
        <f>'[1]All Calculations'!CU$170</f>
        <v>0</v>
      </c>
      <c r="F47" s="57">
        <f t="shared" si="0"/>
        <v>7.8651685393258425E-2</v>
      </c>
      <c r="G47" s="53"/>
      <c r="H47" s="54" t="str">
        <f>'[1]All Calculations'!CX$1</f>
        <v>Immunosuppression</v>
      </c>
      <c r="I47" s="50">
        <f>'[1]All Calculations'!CX$2</f>
        <v>31</v>
      </c>
      <c r="J47" s="51">
        <f>'[1]All Calculations'!CX$166</f>
        <v>7</v>
      </c>
      <c r="K47" s="51">
        <f>'[1]All Calculations'!CX$167</f>
        <v>4</v>
      </c>
      <c r="L47" s="51">
        <f>'[1]All Calculations'!CQ$170</f>
        <v>4</v>
      </c>
      <c r="M47" s="57">
        <f t="shared" si="1"/>
        <v>5.3333333333333337E-2</v>
      </c>
      <c r="N47" s="58"/>
      <c r="O47" s="56" t="str">
        <f>'[1]All Calculations'!DK$1</f>
        <v>Any arrhythmia</v>
      </c>
      <c r="P47" s="50" t="str">
        <f>'[1]All Calculations'!DK$2</f>
        <v>39a</v>
      </c>
      <c r="Q47" s="51">
        <f>'[1]All Calculations'!DK$166</f>
        <v>12</v>
      </c>
      <c r="R47" s="51">
        <f>'[1]All Calculations'!DK$167</f>
        <v>11</v>
      </c>
      <c r="S47" s="51">
        <f>'[1]All Calculations'!DK$170</f>
        <v>1</v>
      </c>
      <c r="T47" s="57">
        <f t="shared" si="2"/>
        <v>7.1428571428571425E-2</v>
      </c>
    </row>
    <row r="48" spans="1:20">
      <c r="A48" s="49" t="str">
        <f>'[1]All Calculations'!CC$1</f>
        <v>Diffuse / severe disease</v>
      </c>
      <c r="B48" s="50">
        <f>'[1]All Calculations'!CX$2</f>
        <v>31</v>
      </c>
      <c r="C48" s="51">
        <f>'[1]All Calculations'!CC$166</f>
        <v>5</v>
      </c>
      <c r="D48" s="51">
        <f>'[1]All Calculations'!CX$167</f>
        <v>4</v>
      </c>
      <c r="E48" s="51">
        <f>'[1]All Calculations'!CX$170</f>
        <v>3</v>
      </c>
      <c r="F48" s="57">
        <f t="shared" si="0"/>
        <v>5.6179775280898875E-2</v>
      </c>
      <c r="G48" s="53"/>
      <c r="H48" s="54" t="str">
        <f>'[1]All Calculations'!CC$1</f>
        <v>Diffuse / severe disease</v>
      </c>
      <c r="I48" s="50" t="str">
        <f>'[1]All Calculations'!CC$2</f>
        <v>18a</v>
      </c>
      <c r="J48" s="51">
        <f>'[1]All Calculations'!CC$166</f>
        <v>5</v>
      </c>
      <c r="K48" s="51">
        <f>'[1]All Calculations'!CC$167</f>
        <v>4</v>
      </c>
      <c r="L48" s="51">
        <f>'[1]All Calculations'!CX$170</f>
        <v>3</v>
      </c>
      <c r="M48" s="57">
        <f t="shared" si="1"/>
        <v>5.3333333333333337E-2</v>
      </c>
      <c r="N48" s="58"/>
      <c r="O48" s="56" t="str">
        <f>'[1]All Calculations'!DM$1</f>
        <v>Ventricular or unstable arrhythmia</v>
      </c>
      <c r="P48" s="50" t="str">
        <f>'[1]All Calculations'!DM$2</f>
        <v>39c</v>
      </c>
      <c r="Q48" s="51">
        <f>'[1]All Calculations'!DM$166</f>
        <v>4</v>
      </c>
      <c r="R48" s="51">
        <f>'[1]All Calculations'!DM$167</f>
        <v>3</v>
      </c>
      <c r="S48" s="51">
        <f>'[1]All Calculations'!DM$170</f>
        <v>1</v>
      </c>
      <c r="T48" s="57">
        <f t="shared" si="2"/>
        <v>7.1428571428571425E-2</v>
      </c>
    </row>
    <row r="49" spans="1:20">
      <c r="A49" s="49" t="str">
        <f>'[1]All Calculations'!EA$1</f>
        <v>Digoxin or digitalis use</v>
      </c>
      <c r="B49" s="50" t="str">
        <f>'[1]All Calculations'!CC$2</f>
        <v>18a</v>
      </c>
      <c r="C49" s="51">
        <f>'[1]All Calculations'!EA$166</f>
        <v>5</v>
      </c>
      <c r="D49" s="51">
        <f>'[1]All Calculations'!CC$167</f>
        <v>4</v>
      </c>
      <c r="E49" s="51">
        <f>'[1]All Calculations'!CC$170</f>
        <v>1</v>
      </c>
      <c r="F49" s="57">
        <f t="shared" si="0"/>
        <v>5.6179775280898875E-2</v>
      </c>
      <c r="G49" s="53"/>
      <c r="H49" s="54" t="str">
        <f>'[1]All Calculations'!EA$1</f>
        <v>Digoxin or digitalis use</v>
      </c>
      <c r="I49" s="50">
        <f>'[1]All Calculations'!EA$2</f>
        <v>45</v>
      </c>
      <c r="J49" s="51">
        <f>'[1]All Calculations'!EA$166</f>
        <v>5</v>
      </c>
      <c r="K49" s="51">
        <f>'[1]All Calculations'!EA$167</f>
        <v>4</v>
      </c>
      <c r="L49" s="51">
        <f>'[1]All Calculations'!CC$170</f>
        <v>1</v>
      </c>
      <c r="M49" s="57">
        <f t="shared" si="1"/>
        <v>5.3333333333333337E-2</v>
      </c>
      <c r="N49" s="58"/>
      <c r="O49" s="56" t="str">
        <f>'[1]All Calculations'!DQ$1</f>
        <v>Hypercholesterolemia</v>
      </c>
      <c r="P49" s="50">
        <f>'[1]All Calculations'!DQ$2</f>
        <v>40</v>
      </c>
      <c r="Q49" s="51">
        <f>'[1]All Calculations'!DQ$166</f>
        <v>3</v>
      </c>
      <c r="R49" s="51">
        <f>'[1]All Calculations'!DQ$167</f>
        <v>2</v>
      </c>
      <c r="S49" s="51">
        <f>'[1]All Calculations'!DQ$170</f>
        <v>1</v>
      </c>
      <c r="T49" s="57">
        <f t="shared" si="2"/>
        <v>7.1428571428571425E-2</v>
      </c>
    </row>
    <row r="50" spans="1:20">
      <c r="A50" s="49" t="str">
        <f>'[1]All Calculations'!BO$1</f>
        <v>Dyspnea</v>
      </c>
      <c r="B50" s="50">
        <f>'[1]All Calculations'!EA$2</f>
        <v>45</v>
      </c>
      <c r="C50" s="51">
        <f>'[1]All Calculations'!BO$166</f>
        <v>4</v>
      </c>
      <c r="D50" s="51">
        <f>'[1]All Calculations'!EA$167</f>
        <v>4</v>
      </c>
      <c r="E50" s="51">
        <f>'[1]All Calculations'!EA$170</f>
        <v>1</v>
      </c>
      <c r="F50" s="57">
        <f t="shared" si="0"/>
        <v>4.49438202247191E-2</v>
      </c>
      <c r="G50" s="53"/>
      <c r="H50" s="54" t="str">
        <f>'[1]All Calculations'!BO$1</f>
        <v>Dyspnea</v>
      </c>
      <c r="I50" s="50" t="str">
        <f>'[1]All Calculations'!BO$2</f>
        <v>14a</v>
      </c>
      <c r="J50" s="51">
        <f>'[1]All Calculations'!BO$166</f>
        <v>4</v>
      </c>
      <c r="K50" s="51">
        <f>'[1]All Calculations'!BO$167</f>
        <v>4</v>
      </c>
      <c r="L50" s="51">
        <f>'[1]All Calculations'!EA$170</f>
        <v>1</v>
      </c>
      <c r="M50" s="57">
        <f t="shared" si="1"/>
        <v>5.3333333333333337E-2</v>
      </c>
      <c r="N50" s="58"/>
      <c r="O50" s="56" t="str">
        <f>'[1]All Calculations'!EA$1</f>
        <v>Digoxin or digitalis use</v>
      </c>
      <c r="P50" s="50">
        <f>'[1]All Calculations'!EA$2</f>
        <v>45</v>
      </c>
      <c r="Q50" s="51">
        <f>'[1]All Calculations'!EA$166</f>
        <v>5</v>
      </c>
      <c r="R50" s="51">
        <f>'[1]All Calculations'!EA$167</f>
        <v>4</v>
      </c>
      <c r="S50" s="51">
        <f>'[1]All Calculations'!EA$170</f>
        <v>1</v>
      </c>
      <c r="T50" s="57">
        <f t="shared" si="2"/>
        <v>7.1428571428571425E-2</v>
      </c>
    </row>
    <row r="51" spans="1:20">
      <c r="A51" s="49" t="str">
        <f>'[1]All Calculations'!BW$1</f>
        <v>Pulmonary Rales</v>
      </c>
      <c r="B51" s="50" t="str">
        <f>'[1]All Calculations'!BO$2</f>
        <v>14a</v>
      </c>
      <c r="C51" s="51">
        <f>'[1]All Calculations'!BW$166</f>
        <v>4</v>
      </c>
      <c r="D51" s="51">
        <f>'[1]All Calculations'!BO$167</f>
        <v>4</v>
      </c>
      <c r="E51" s="51">
        <f>'[1]All Calculations'!BO$170</f>
        <v>0</v>
      </c>
      <c r="F51" s="57">
        <f t="shared" si="0"/>
        <v>4.49438202247191E-2</v>
      </c>
      <c r="G51" s="53"/>
      <c r="H51" s="54" t="str">
        <f>'[1]All Calculations'!BW$1</f>
        <v>Pulmonary Rales</v>
      </c>
      <c r="I51" s="50" t="str">
        <f>'[1]All Calculations'!BW$2</f>
        <v>17a</v>
      </c>
      <c r="J51" s="51">
        <f>'[1]All Calculations'!BW$166</f>
        <v>4</v>
      </c>
      <c r="K51" s="51">
        <f>'[1]All Calculations'!BW$167</f>
        <v>4</v>
      </c>
      <c r="L51" s="51">
        <f>'[1]All Calculations'!BO$170</f>
        <v>0</v>
      </c>
      <c r="M51" s="57">
        <f t="shared" si="1"/>
        <v>5.3333333333333337E-2</v>
      </c>
      <c r="N51" s="58"/>
      <c r="O51" s="56" t="str">
        <f>'[1]All Calculations'!EL$1</f>
        <v>Functional state</v>
      </c>
      <c r="P51" s="50">
        <f>'[1]All Calculations'!EL$2</f>
        <v>54</v>
      </c>
      <c r="Q51" s="51">
        <f>'[1]All Calculations'!EL$166</f>
        <v>1</v>
      </c>
      <c r="R51" s="51">
        <f>'[1]All Calculations'!EL$167</f>
        <v>0</v>
      </c>
      <c r="S51" s="51">
        <f>'[1]All Calculations'!EL$170</f>
        <v>1</v>
      </c>
      <c r="T51" s="57">
        <f t="shared" si="2"/>
        <v>7.1428571428571425E-2</v>
      </c>
    </row>
    <row r="52" spans="1:20">
      <c r="A52" s="49" t="str">
        <f>'[1]All Calculations'!CY$1</f>
        <v xml:space="preserve">Date or order of surgery </v>
      </c>
      <c r="B52" s="50" t="str">
        <f>'[1]All Calculations'!BW$2</f>
        <v>17a</v>
      </c>
      <c r="C52" s="51">
        <f>'[1]All Calculations'!CY$166</f>
        <v>4</v>
      </c>
      <c r="D52" s="51">
        <f>'[1]All Calculations'!BW$167</f>
        <v>4</v>
      </c>
      <c r="E52" s="51">
        <f>'[1]All Calculations'!BW$170</f>
        <v>0</v>
      </c>
      <c r="F52" s="57">
        <f t="shared" si="0"/>
        <v>4.49438202247191E-2</v>
      </c>
      <c r="G52" s="53"/>
      <c r="H52" s="54" t="str">
        <f>'[1]All Calculations'!DV$1</f>
        <v>Critical state</v>
      </c>
      <c r="I52" s="50">
        <f>'[1]All Calculations'!DV$2</f>
        <v>43</v>
      </c>
      <c r="J52" s="51">
        <f>'[1]All Calculations'!DV$166</f>
        <v>4</v>
      </c>
      <c r="K52" s="51">
        <f>'[1]All Calculations'!DV$167</f>
        <v>4</v>
      </c>
      <c r="L52" s="51">
        <f>'[1]All Calculations'!BW$170</f>
        <v>0</v>
      </c>
      <c r="M52" s="57">
        <f t="shared" si="1"/>
        <v>5.3333333333333337E-2</v>
      </c>
      <c r="N52" s="58"/>
      <c r="O52" s="56" t="str">
        <f>'[1]All Calculations'!EP$1</f>
        <v>Recent admissions</v>
      </c>
      <c r="P52" s="50">
        <f>'[1]All Calculations'!EP$2</f>
        <v>58</v>
      </c>
      <c r="Q52" s="51">
        <f>'[1]All Calculations'!EP$166</f>
        <v>2</v>
      </c>
      <c r="R52" s="51">
        <f>'[1]All Calculations'!EP$167</f>
        <v>1</v>
      </c>
      <c r="S52" s="51">
        <f>'[1]All Calculations'!EP$170</f>
        <v>1</v>
      </c>
      <c r="T52" s="57">
        <f t="shared" si="2"/>
        <v>7.1428571428571425E-2</v>
      </c>
    </row>
    <row r="53" spans="1:20">
      <c r="A53" s="49" t="str">
        <f>'[1]All Calculations'!DC$1</f>
        <v>On- vs. off-pump CABG</v>
      </c>
      <c r="B53" s="50">
        <f>'[1]All Calculations'!CY$2</f>
        <v>32</v>
      </c>
      <c r="C53" s="51">
        <f>'[1]All Calculations'!DC$166</f>
        <v>4</v>
      </c>
      <c r="D53" s="51">
        <f>'[1]All Calculations'!CY$167</f>
        <v>1</v>
      </c>
      <c r="E53" s="51">
        <f>'[1]All Calculations'!CY$170</f>
        <v>3</v>
      </c>
      <c r="F53" s="57">
        <f t="shared" si="0"/>
        <v>4.49438202247191E-2</v>
      </c>
      <c r="G53" s="53"/>
      <c r="H53" s="54" t="str">
        <f>'[1]All Calculations'!DC$1</f>
        <v>On- vs. off-pump CABG</v>
      </c>
      <c r="I53" s="50">
        <f>'[1]All Calculations'!DC$2</f>
        <v>34</v>
      </c>
      <c r="J53" s="51">
        <f>'[1]All Calculations'!DC$166</f>
        <v>4</v>
      </c>
      <c r="K53" s="51">
        <f>'[1]All Calculations'!DC$167</f>
        <v>3</v>
      </c>
      <c r="L53" s="51">
        <f>'[1]All Calculations'!DV$170</f>
        <v>0</v>
      </c>
      <c r="M53" s="57">
        <f t="shared" si="1"/>
        <v>0.04</v>
      </c>
      <c r="N53" s="58"/>
      <c r="O53" s="56" t="str">
        <f>'[1]All Calculations'!AY$1</f>
        <v>Cachexia or malnutrition</v>
      </c>
      <c r="P53" s="50" t="str">
        <f>'[1]All Calculations'!AY$2</f>
        <v>03a</v>
      </c>
      <c r="Q53" s="51">
        <f>'[1]All Calculations'!AY$166</f>
        <v>2</v>
      </c>
      <c r="R53" s="51">
        <f>'[1]All Calculations'!AY$167</f>
        <v>2</v>
      </c>
      <c r="S53" s="51">
        <f>'[1]All Calculations'!AY$170</f>
        <v>0</v>
      </c>
      <c r="T53" s="57">
        <f t="shared" si="2"/>
        <v>0</v>
      </c>
    </row>
    <row r="54" spans="1:20">
      <c r="A54" s="49" t="str">
        <f>'[1]All Calculations'!DM$1</f>
        <v>Ventricular or unstable arrhythmia</v>
      </c>
      <c r="B54" s="50">
        <f>'[1]All Calculations'!DC$2</f>
        <v>34</v>
      </c>
      <c r="C54" s="51">
        <f>'[1]All Calculations'!DM$166</f>
        <v>4</v>
      </c>
      <c r="D54" s="51">
        <f>'[1]All Calculations'!DC$167</f>
        <v>3</v>
      </c>
      <c r="E54" s="51">
        <f>'[1]All Calculations'!DC$170</f>
        <v>1</v>
      </c>
      <c r="F54" s="57">
        <f t="shared" si="0"/>
        <v>4.49438202247191E-2</v>
      </c>
      <c r="G54" s="53"/>
      <c r="H54" s="54" t="str">
        <f>'[1]All Calculations'!DM$1</f>
        <v>Ventricular or unstable arrhythmia</v>
      </c>
      <c r="I54" s="50" t="str">
        <f>'[1]All Calculations'!DM$2</f>
        <v>39c</v>
      </c>
      <c r="J54" s="51">
        <f>'[1]All Calculations'!DM$166</f>
        <v>4</v>
      </c>
      <c r="K54" s="51">
        <f>'[1]All Calculations'!DM$167</f>
        <v>3</v>
      </c>
      <c r="L54" s="51">
        <f>'[1]All Calculations'!DC$170</f>
        <v>1</v>
      </c>
      <c r="M54" s="57">
        <f t="shared" si="1"/>
        <v>0.04</v>
      </c>
      <c r="N54" s="58"/>
      <c r="O54" s="56" t="str">
        <f>'[1]All Calculations'!BC$1</f>
        <v>Ventricular wall motion</v>
      </c>
      <c r="P54" s="50" t="str">
        <f>'[1]All Calculations'!BC$2</f>
        <v>06a</v>
      </c>
      <c r="Q54" s="51">
        <f>'[1]All Calculations'!BC$166</f>
        <v>3</v>
      </c>
      <c r="R54" s="51">
        <f>'[1]All Calculations'!BC$167</f>
        <v>3</v>
      </c>
      <c r="S54" s="51">
        <f>'[1]All Calculations'!BC$170</f>
        <v>0</v>
      </c>
      <c r="T54" s="57">
        <f t="shared" si="2"/>
        <v>0</v>
      </c>
    </row>
    <row r="55" spans="1:20">
      <c r="A55" s="49" t="str">
        <f>'[1]All Calculations'!DV$1</f>
        <v>Critical state</v>
      </c>
      <c r="B55" s="50" t="str">
        <f>'[1]All Calculations'!DM$2</f>
        <v>39c</v>
      </c>
      <c r="C55" s="51">
        <f>'[1]All Calculations'!DV$166</f>
        <v>4</v>
      </c>
      <c r="D55" s="51">
        <f>'[1]All Calculations'!DM$167</f>
        <v>3</v>
      </c>
      <c r="E55" s="51">
        <f>'[1]All Calculations'!DM$170</f>
        <v>1</v>
      </c>
      <c r="F55" s="57">
        <f t="shared" si="0"/>
        <v>4.49438202247191E-2</v>
      </c>
      <c r="G55" s="53"/>
      <c r="H55" s="54" t="str">
        <f>'[1]All Calculations'!BC$1</f>
        <v>Ventricular wall motion</v>
      </c>
      <c r="I55" s="50" t="str">
        <f>'[1]All Calculations'!BC$2</f>
        <v>06a</v>
      </c>
      <c r="J55" s="51">
        <f>'[1]All Calculations'!BC$166</f>
        <v>3</v>
      </c>
      <c r="K55" s="51">
        <f>'[1]All Calculations'!BC$167</f>
        <v>3</v>
      </c>
      <c r="L55" s="51">
        <f>'[1]All Calculations'!DM$170</f>
        <v>1</v>
      </c>
      <c r="M55" s="57">
        <f t="shared" si="1"/>
        <v>0.04</v>
      </c>
      <c r="N55" s="58"/>
      <c r="O55" s="56" t="str">
        <f>'[1]All Calculations'!BF$1</f>
        <v>Pulmonary hypertension</v>
      </c>
      <c r="P55" s="50" t="str">
        <f>'[1]All Calculations'!BF$2</f>
        <v>09</v>
      </c>
      <c r="Q55" s="51">
        <f>'[1]All Calculations'!BF$166</f>
        <v>10</v>
      </c>
      <c r="R55" s="51">
        <f>'[1]All Calculations'!BF$167</f>
        <v>10</v>
      </c>
      <c r="S55" s="51">
        <f>'[1]All Calculations'!BF$170</f>
        <v>0</v>
      </c>
      <c r="T55" s="57">
        <f t="shared" si="2"/>
        <v>0</v>
      </c>
    </row>
    <row r="56" spans="1:20">
      <c r="A56" s="49" t="str">
        <f>'[1]All Calculations'!BC$1</f>
        <v>Ventricular wall motion</v>
      </c>
      <c r="B56" s="50">
        <f>'[1]All Calculations'!DV$2</f>
        <v>43</v>
      </c>
      <c r="C56" s="51">
        <f>'[1]All Calculations'!BC$166</f>
        <v>3</v>
      </c>
      <c r="D56" s="51">
        <f>'[1]All Calculations'!DV$167</f>
        <v>4</v>
      </c>
      <c r="E56" s="51">
        <f>'[1]All Calculations'!DV$170</f>
        <v>0</v>
      </c>
      <c r="F56" s="57">
        <f t="shared" si="0"/>
        <v>3.3707865168539325E-2</v>
      </c>
      <c r="G56" s="53"/>
      <c r="H56" s="54" t="str">
        <f>'[1]All Calculations'!DG$1</f>
        <v>PTCA failure/emergency</v>
      </c>
      <c r="I56" s="50" t="str">
        <f>'[1]All Calculations'!DG$2</f>
        <v>37a</v>
      </c>
      <c r="J56" s="51">
        <f>'[1]All Calculations'!DG$166</f>
        <v>3</v>
      </c>
      <c r="K56" s="51">
        <f>'[1]All Calculations'!DG$167</f>
        <v>3</v>
      </c>
      <c r="L56" s="51">
        <f>'[1]All Calculations'!BC$170</f>
        <v>0</v>
      </c>
      <c r="M56" s="57">
        <f t="shared" si="1"/>
        <v>0.04</v>
      </c>
      <c r="N56" s="58"/>
      <c r="O56" s="56" t="str">
        <f>'[1]All Calculations'!BL$1</f>
        <v>Calcified aorta</v>
      </c>
      <c r="P56" s="50" t="str">
        <f>'[1]All Calculations'!BL$2</f>
        <v>13b</v>
      </c>
      <c r="Q56" s="51">
        <f>'[1]All Calculations'!BL$166</f>
        <v>1</v>
      </c>
      <c r="R56" s="51">
        <f>'[1]All Calculations'!BL$167</f>
        <v>1</v>
      </c>
      <c r="S56" s="51">
        <f>'[1]All Calculations'!BL$170</f>
        <v>0</v>
      </c>
      <c r="T56" s="57">
        <f t="shared" si="2"/>
        <v>0</v>
      </c>
    </row>
    <row r="57" spans="1:20">
      <c r="A57" s="49" t="str">
        <f>'[1]All Calculations'!DG$1</f>
        <v>PTCA failure/emergency</v>
      </c>
      <c r="B57" s="50" t="str">
        <f>'[1]All Calculations'!BC$2</f>
        <v>06a</v>
      </c>
      <c r="C57" s="51">
        <f>'[1]All Calculations'!DG$166</f>
        <v>3</v>
      </c>
      <c r="D57" s="51">
        <f>'[1]All Calculations'!BC$167</f>
        <v>3</v>
      </c>
      <c r="E57" s="51">
        <f>'[1]All Calculations'!BC$170</f>
        <v>0</v>
      </c>
      <c r="F57" s="57">
        <f t="shared" si="0"/>
        <v>3.3707865168539325E-2</v>
      </c>
      <c r="G57" s="53"/>
      <c r="H57" s="54" t="str">
        <f>'[1]All Calculations'!DS$1</f>
        <v>Anticoagulation or antiplatelet use</v>
      </c>
      <c r="I57" s="50">
        <f>'[1]All Calculations'!DS$2</f>
        <v>42</v>
      </c>
      <c r="J57" s="51">
        <f>'[1]All Calculations'!DS$166</f>
        <v>3</v>
      </c>
      <c r="K57" s="51">
        <f>'[1]All Calculations'!DS$167</f>
        <v>3</v>
      </c>
      <c r="L57" s="51">
        <f>'[1]All Calculations'!DG$170</f>
        <v>0</v>
      </c>
      <c r="M57" s="57">
        <f t="shared" si="1"/>
        <v>0.04</v>
      </c>
      <c r="N57" s="58"/>
      <c r="O57" s="56" t="str">
        <f>'[1]All Calculations'!BO$1</f>
        <v>Dyspnea</v>
      </c>
      <c r="P57" s="50" t="str">
        <f>'[1]All Calculations'!BO$2</f>
        <v>14a</v>
      </c>
      <c r="Q57" s="51">
        <f>'[1]All Calculations'!BO$166</f>
        <v>4</v>
      </c>
      <c r="R57" s="51">
        <f>'[1]All Calculations'!BO$167</f>
        <v>4</v>
      </c>
      <c r="S57" s="51">
        <f>'[1]All Calculations'!BO$170</f>
        <v>0</v>
      </c>
      <c r="T57" s="57">
        <f t="shared" si="2"/>
        <v>0</v>
      </c>
    </row>
    <row r="58" spans="1:20">
      <c r="A58" s="49" t="str">
        <f>'[1]All Calculations'!DQ$1</f>
        <v>Hypercholesterolemia</v>
      </c>
      <c r="B58" s="50" t="str">
        <f>'[1]All Calculations'!DG$2</f>
        <v>37a</v>
      </c>
      <c r="C58" s="51">
        <f>'[1]All Calculations'!DQ$166</f>
        <v>3</v>
      </c>
      <c r="D58" s="51">
        <f>'[1]All Calculations'!DG$167</f>
        <v>3</v>
      </c>
      <c r="E58" s="51">
        <f>'[1]All Calculations'!DG$170</f>
        <v>0</v>
      </c>
      <c r="F58" s="57">
        <f t="shared" si="0"/>
        <v>3.3707865168539325E-2</v>
      </c>
      <c r="G58" s="53"/>
      <c r="H58" s="54" t="str">
        <f>'[1]All Calculations'!DX$1</f>
        <v>Anemia (hemoglobin, hematocrit)</v>
      </c>
      <c r="I58" s="50">
        <f>'[1]All Calculations'!DX$2</f>
        <v>44</v>
      </c>
      <c r="J58" s="51">
        <f>'[1]All Calculations'!DX$166</f>
        <v>3</v>
      </c>
      <c r="K58" s="51">
        <f>'[1]All Calculations'!DX$167</f>
        <v>3</v>
      </c>
      <c r="L58" s="51">
        <f>'[1]All Calculations'!DS$170</f>
        <v>0</v>
      </c>
      <c r="M58" s="57">
        <f t="shared" si="1"/>
        <v>0.04</v>
      </c>
      <c r="N58" s="58"/>
      <c r="O58" s="56" t="str">
        <f>'[1]All Calculations'!BS$1</f>
        <v>Type of MI</v>
      </c>
      <c r="P58" s="50" t="str">
        <f>'[1]All Calculations'!BS$2</f>
        <v>16a</v>
      </c>
      <c r="Q58" s="51">
        <f>'[1]All Calculations'!BS$166</f>
        <v>2</v>
      </c>
      <c r="R58" s="51">
        <f>'[1]All Calculations'!BS$167</f>
        <v>2</v>
      </c>
      <c r="S58" s="51">
        <f>'[1]All Calculations'!BS$170</f>
        <v>0</v>
      </c>
      <c r="T58" s="57">
        <f t="shared" si="2"/>
        <v>0</v>
      </c>
    </row>
    <row r="59" spans="1:20">
      <c r="A59" s="49" t="str">
        <f>'[1]All Calculations'!DS$1</f>
        <v>Anticoagulation or antiplatelet use</v>
      </c>
      <c r="B59" s="50">
        <f>'[1]All Calculations'!DQ$2</f>
        <v>40</v>
      </c>
      <c r="C59" s="51">
        <f>'[1]All Calculations'!DS$166</f>
        <v>3</v>
      </c>
      <c r="D59" s="51">
        <f>'[1]All Calculations'!DQ$167</f>
        <v>2</v>
      </c>
      <c r="E59" s="51">
        <f>'[1]All Calculations'!DQ$170</f>
        <v>1</v>
      </c>
      <c r="F59" s="57">
        <f t="shared" si="0"/>
        <v>3.3707865168539325E-2</v>
      </c>
      <c r="G59" s="53"/>
      <c r="H59" s="54" t="str">
        <f>'[1]All Calculations'!ED$1</f>
        <v>A published comorbidity index</v>
      </c>
      <c r="I59" s="50">
        <f>'[1]All Calculations'!ED$2</f>
        <v>48</v>
      </c>
      <c r="J59" s="51">
        <f>'[1]All Calculations'!ED$166</f>
        <v>3</v>
      </c>
      <c r="K59" s="51">
        <f>'[1]All Calculations'!ED$167</f>
        <v>3</v>
      </c>
      <c r="L59" s="51">
        <f>'[1]All Calculations'!DX$170</f>
        <v>0</v>
      </c>
      <c r="M59" s="57">
        <f t="shared" si="1"/>
        <v>0.04</v>
      </c>
      <c r="N59" s="58"/>
      <c r="O59" s="56" t="str">
        <f>'[1]All Calculations'!BT$1</f>
        <v>Active MI</v>
      </c>
      <c r="P59" s="50" t="str">
        <f>'[1]All Calculations'!BT$2</f>
        <v>16b</v>
      </c>
      <c r="Q59" s="51">
        <f>'[1]All Calculations'!BT$166</f>
        <v>2</v>
      </c>
      <c r="R59" s="51">
        <f>'[1]All Calculations'!BT$167</f>
        <v>2</v>
      </c>
      <c r="S59" s="51">
        <f>'[1]All Calculations'!BT$170</f>
        <v>0</v>
      </c>
      <c r="T59" s="57">
        <f t="shared" si="2"/>
        <v>0</v>
      </c>
    </row>
    <row r="60" spans="1:20">
      <c r="A60" s="49" t="str">
        <f>'[1]All Calculations'!DX$1</f>
        <v>Anemia (hemoglobin, hematocrit)</v>
      </c>
      <c r="B60" s="50">
        <f>'[1]All Calculations'!DS$2</f>
        <v>42</v>
      </c>
      <c r="C60" s="51">
        <f>'[1]All Calculations'!DX$166</f>
        <v>3</v>
      </c>
      <c r="D60" s="51">
        <f>'[1]All Calculations'!DS$167</f>
        <v>3</v>
      </c>
      <c r="E60" s="51">
        <f>'[1]All Calculations'!DS$170</f>
        <v>0</v>
      </c>
      <c r="F60" s="57">
        <f t="shared" si="0"/>
        <v>3.3707865168539325E-2</v>
      </c>
      <c r="G60" s="53"/>
      <c r="H60" s="54" t="str">
        <f>'[1]All Calculations'!EH$1</f>
        <v>Other preoperative labs</v>
      </c>
      <c r="I60" s="50" t="str">
        <f>'[1]All Calculations'!EH$2</f>
        <v>51a</v>
      </c>
      <c r="J60" s="51">
        <f>'[1]All Calculations'!EH$166</f>
        <v>3</v>
      </c>
      <c r="K60" s="51">
        <f>'[1]All Calculations'!EH$167</f>
        <v>3</v>
      </c>
      <c r="L60" s="51">
        <f>'[1]All Calculations'!ED$170</f>
        <v>0</v>
      </c>
      <c r="M60" s="57">
        <f t="shared" si="1"/>
        <v>0.04</v>
      </c>
      <c r="N60" s="58"/>
      <c r="O60" s="56" t="str">
        <f>'[1]All Calculations'!BW$1</f>
        <v>Pulmonary Rales</v>
      </c>
      <c r="P60" s="50" t="str">
        <f>'[1]All Calculations'!BW$2</f>
        <v>17a</v>
      </c>
      <c r="Q60" s="51">
        <f>'[1]All Calculations'!BW$166</f>
        <v>4</v>
      </c>
      <c r="R60" s="51">
        <f>'[1]All Calculations'!BW$167</f>
        <v>4</v>
      </c>
      <c r="S60" s="51">
        <f>'[1]All Calculations'!BW$170</f>
        <v>0</v>
      </c>
      <c r="T60" s="57">
        <f t="shared" si="2"/>
        <v>0</v>
      </c>
    </row>
    <row r="61" spans="1:20">
      <c r="A61" s="49" t="str">
        <f>'[1]All Calculations'!ED$1</f>
        <v>A published comorbidity index</v>
      </c>
      <c r="B61" s="50">
        <f>'[1]All Calculations'!DX$2</f>
        <v>44</v>
      </c>
      <c r="C61" s="51">
        <f>'[1]All Calculations'!ED$166</f>
        <v>3</v>
      </c>
      <c r="D61" s="51">
        <f>'[1]All Calculations'!DX$167</f>
        <v>3</v>
      </c>
      <c r="E61" s="51">
        <f>'[1]All Calculations'!DX$170</f>
        <v>0</v>
      </c>
      <c r="F61" s="57">
        <f t="shared" si="0"/>
        <v>3.3707865168539325E-2</v>
      </c>
      <c r="G61" s="53"/>
      <c r="H61" s="54" t="str">
        <f>'[1]All Calculations'!DQ$1</f>
        <v>Hypercholesterolemia</v>
      </c>
      <c r="I61" s="50">
        <f>'[1]All Calculations'!DQ$2</f>
        <v>40</v>
      </c>
      <c r="J61" s="51">
        <f>'[1]All Calculations'!DQ$166</f>
        <v>3</v>
      </c>
      <c r="K61" s="51">
        <f>'[1]All Calculations'!DQ$167</f>
        <v>2</v>
      </c>
      <c r="L61" s="51">
        <f>'[1]All Calculations'!EH$170</f>
        <v>0</v>
      </c>
      <c r="M61" s="57">
        <f t="shared" si="1"/>
        <v>2.6666666666666668E-2</v>
      </c>
      <c r="N61" s="58"/>
      <c r="O61" s="56" t="str">
        <f>'[1]All Calculations'!BY$1</f>
        <v>Killip classification</v>
      </c>
      <c r="P61" s="50" t="str">
        <f>'[1]All Calculations'!BY$2</f>
        <v>17c</v>
      </c>
      <c r="Q61" s="51">
        <f>'[1]All Calculations'!BY$166</f>
        <v>1</v>
      </c>
      <c r="R61" s="51">
        <f>'[1]All Calculations'!BY$167</f>
        <v>1</v>
      </c>
      <c r="S61" s="51">
        <f>'[1]All Calculations'!BY$170</f>
        <v>0</v>
      </c>
      <c r="T61" s="57">
        <f t="shared" si="2"/>
        <v>0</v>
      </c>
    </row>
    <row r="62" spans="1:20">
      <c r="A62" s="49" t="str">
        <f>'[1]All Calculations'!EH$1</f>
        <v>Other preoperative labs</v>
      </c>
      <c r="B62" s="50">
        <f>'[1]All Calculations'!ED$2</f>
        <v>48</v>
      </c>
      <c r="C62" s="51">
        <f>'[1]All Calculations'!EH$166</f>
        <v>3</v>
      </c>
      <c r="D62" s="51">
        <f>'[1]All Calculations'!ED$167</f>
        <v>3</v>
      </c>
      <c r="E62" s="51">
        <f>'[1]All Calculations'!ED$170</f>
        <v>0</v>
      </c>
      <c r="F62" s="57">
        <f t="shared" si="0"/>
        <v>3.3707865168539325E-2</v>
      </c>
      <c r="G62" s="53"/>
      <c r="H62" s="54" t="str">
        <f>'[1]All Calculations'!AY$1</f>
        <v>Cachexia or malnutrition</v>
      </c>
      <c r="I62" s="50" t="str">
        <f>'[1]All Calculations'!AY$2</f>
        <v>03a</v>
      </c>
      <c r="J62" s="51">
        <f>'[1]All Calculations'!AY$166</f>
        <v>2</v>
      </c>
      <c r="K62" s="51">
        <f>'[1]All Calculations'!AY$167</f>
        <v>2</v>
      </c>
      <c r="L62" s="51">
        <f>'[1]All Calculations'!DQ$170</f>
        <v>1</v>
      </c>
      <c r="M62" s="57">
        <f t="shared" si="1"/>
        <v>2.6666666666666668E-2</v>
      </c>
      <c r="N62" s="58"/>
      <c r="O62" s="56" t="str">
        <f>'[1]All Calculations'!CE$1</f>
        <v>Number of grafts</v>
      </c>
      <c r="P62" s="50">
        <f>'[1]All Calculations'!CE$2</f>
        <v>19</v>
      </c>
      <c r="Q62" s="51">
        <f>'[1]All Calculations'!CE$166</f>
        <v>0</v>
      </c>
      <c r="R62" s="51">
        <f>'[1]All Calculations'!CE$167</f>
        <v>0</v>
      </c>
      <c r="S62" s="51">
        <f>'[1]All Calculations'!CE$170</f>
        <v>0</v>
      </c>
      <c r="T62" s="57">
        <f t="shared" si="2"/>
        <v>0</v>
      </c>
    </row>
    <row r="63" spans="1:20">
      <c r="A63" s="49" t="str">
        <f>'[1]All Calculations'!AY$1</f>
        <v>Cachexia or malnutrition</v>
      </c>
      <c r="B63" s="50" t="str">
        <f>'[1]All Calculations'!EH$2</f>
        <v>51a</v>
      </c>
      <c r="C63" s="51">
        <f>'[1]All Calculations'!AY$166</f>
        <v>2</v>
      </c>
      <c r="D63" s="51">
        <f>'[1]All Calculations'!EH$167</f>
        <v>3</v>
      </c>
      <c r="E63" s="51">
        <f>'[1]All Calculations'!EH$170</f>
        <v>0</v>
      </c>
      <c r="F63" s="57">
        <f t="shared" si="0"/>
        <v>2.247191011235955E-2</v>
      </c>
      <c r="G63" s="53"/>
      <c r="H63" s="54" t="str">
        <f>'[1]All Calculations'!BS$1</f>
        <v>Type of MI</v>
      </c>
      <c r="I63" s="50" t="str">
        <f>'[1]All Calculations'!BS$2</f>
        <v>16a</v>
      </c>
      <c r="J63" s="51">
        <f>'[1]All Calculations'!BS$166</f>
        <v>2</v>
      </c>
      <c r="K63" s="51">
        <f>'[1]All Calculations'!BS$167</f>
        <v>2</v>
      </c>
      <c r="L63" s="51">
        <f>'[1]All Calculations'!AY$170</f>
        <v>0</v>
      </c>
      <c r="M63" s="57">
        <f t="shared" si="1"/>
        <v>2.6666666666666668E-2</v>
      </c>
      <c r="N63" s="58"/>
      <c r="O63" s="56" t="str">
        <f>'[1]All Calculations'!CF$1</f>
        <v>Type of graft(s)</v>
      </c>
      <c r="P63" s="50" t="str">
        <f>'[1]All Calculations'!CF$2</f>
        <v>19a</v>
      </c>
      <c r="Q63" s="51">
        <f>'[1]All Calculations'!CF$166</f>
        <v>0</v>
      </c>
      <c r="R63" s="51">
        <f>'[1]All Calculations'!CF$167</f>
        <v>0</v>
      </c>
      <c r="S63" s="51">
        <f>'[1]All Calculations'!CF$170</f>
        <v>0</v>
      </c>
      <c r="T63" s="57">
        <f t="shared" si="2"/>
        <v>0</v>
      </c>
    </row>
    <row r="64" spans="1:20">
      <c r="A64" s="49" t="str">
        <f>'[1]All Calculations'!BS$1</f>
        <v>Type of MI</v>
      </c>
      <c r="B64" s="50" t="str">
        <f>'[1]All Calculations'!AY$2</f>
        <v>03a</v>
      </c>
      <c r="C64" s="51">
        <f>'[1]All Calculations'!BS$166</f>
        <v>2</v>
      </c>
      <c r="D64" s="51">
        <f>'[1]All Calculations'!AY$167</f>
        <v>2</v>
      </c>
      <c r="E64" s="51">
        <f>'[1]All Calculations'!AY$170</f>
        <v>0</v>
      </c>
      <c r="F64" s="57">
        <f t="shared" si="0"/>
        <v>2.247191011235955E-2</v>
      </c>
      <c r="G64" s="53"/>
      <c r="H64" s="54" t="str">
        <f>'[1]All Calculations'!BT$1</f>
        <v>Active MI</v>
      </c>
      <c r="I64" s="50" t="str">
        <f>'[1]All Calculations'!BT$2</f>
        <v>16b</v>
      </c>
      <c r="J64" s="51">
        <f>'[1]All Calculations'!BT$166</f>
        <v>2</v>
      </c>
      <c r="K64" s="51">
        <f>'[1]All Calculations'!BT$167</f>
        <v>2</v>
      </c>
      <c r="L64" s="51">
        <f>'[1]All Calculations'!BS$170</f>
        <v>0</v>
      </c>
      <c r="M64" s="57">
        <f t="shared" si="1"/>
        <v>2.6666666666666668E-2</v>
      </c>
      <c r="N64" s="58"/>
      <c r="O64" s="99" t="str">
        <f>'[1]All Calculations'!CG$1</f>
        <v>Comb. graft variables</v>
      </c>
      <c r="P64" s="100" t="str">
        <f>'[1]All Calculations'!CG$2</f>
        <v>19x</v>
      </c>
      <c r="Q64" s="101">
        <f>'[1]All Calculations'!CG$166</f>
        <v>0</v>
      </c>
      <c r="R64" s="101">
        <f>'[1]All Calculations'!CG$167</f>
        <v>0</v>
      </c>
      <c r="S64" s="101">
        <f>'[1]All Calculations'!CG$170</f>
        <v>0</v>
      </c>
      <c r="T64" s="102">
        <f t="shared" si="2"/>
        <v>0</v>
      </c>
    </row>
    <row r="65" spans="1:20">
      <c r="A65" s="49" t="str">
        <f>'[1]All Calculations'!BT$1</f>
        <v>Active MI</v>
      </c>
      <c r="B65" s="50" t="str">
        <f>'[1]All Calculations'!BS$2</f>
        <v>16a</v>
      </c>
      <c r="C65" s="51">
        <f>'[1]All Calculations'!BT$166</f>
        <v>2</v>
      </c>
      <c r="D65" s="51">
        <f>'[1]All Calculations'!BS$167</f>
        <v>2</v>
      </c>
      <c r="E65" s="51">
        <f>'[1]All Calculations'!BS$170</f>
        <v>0</v>
      </c>
      <c r="F65" s="57">
        <f t="shared" si="0"/>
        <v>2.247191011235955E-2</v>
      </c>
      <c r="G65" s="53"/>
      <c r="H65" s="54" t="str">
        <f>'[1]All Calculations'!CW$1</f>
        <v>Preoperative CPR / cardiac arrest</v>
      </c>
      <c r="I65" s="50" t="str">
        <f>'[1]All Calculations'!CW$2</f>
        <v>30a</v>
      </c>
      <c r="J65" s="51">
        <f>'[1]All Calculations'!CW$166</f>
        <v>2</v>
      </c>
      <c r="K65" s="51">
        <f>'[1]All Calculations'!CW$167</f>
        <v>2</v>
      </c>
      <c r="L65" s="51">
        <f>'[1]All Calculations'!BT$170</f>
        <v>0</v>
      </c>
      <c r="M65" s="57">
        <f t="shared" si="1"/>
        <v>2.6666666666666668E-2</v>
      </c>
      <c r="N65" s="58"/>
      <c r="O65" s="56" t="str">
        <f>'[1]All Calculations'!CJ$1</f>
        <v>Blood pressure</v>
      </c>
      <c r="P65" s="50" t="str">
        <f>'[1]All Calculations'!CJ$2</f>
        <v>21a</v>
      </c>
      <c r="Q65" s="51">
        <f>'[1]All Calculations'!CJ$166</f>
        <v>0</v>
      </c>
      <c r="R65" s="51">
        <f>'[1]All Calculations'!CJ$167</f>
        <v>0</v>
      </c>
      <c r="S65" s="51">
        <f>'[1]All Calculations'!CJ$170</f>
        <v>0</v>
      </c>
      <c r="T65" s="57">
        <f t="shared" si="2"/>
        <v>0</v>
      </c>
    </row>
    <row r="66" spans="1:20">
      <c r="A66" s="49" t="str">
        <f>'[1]All Calculations'!CW$1</f>
        <v>Preoperative CPR / cardiac arrest</v>
      </c>
      <c r="B66" s="50" t="str">
        <f>'[1]All Calculations'!BT$2</f>
        <v>16b</v>
      </c>
      <c r="C66" s="51">
        <f>'[1]All Calculations'!CW$166</f>
        <v>2</v>
      </c>
      <c r="D66" s="51">
        <f>'[1]All Calculations'!BT$167</f>
        <v>2</v>
      </c>
      <c r="E66" s="51">
        <f>'[1]All Calculations'!BT$170</f>
        <v>0</v>
      </c>
      <c r="F66" s="57">
        <f t="shared" si="0"/>
        <v>2.247191011235955E-2</v>
      </c>
      <c r="G66" s="53"/>
      <c r="H66" s="54" t="str">
        <f>'[1]All Calculations'!DD$1</f>
        <v>Endocarditis</v>
      </c>
      <c r="I66" s="50">
        <f>'[1]All Calculations'!DD$2</f>
        <v>35</v>
      </c>
      <c r="J66" s="51">
        <f>'[1]All Calculations'!DD$166</f>
        <v>2</v>
      </c>
      <c r="K66" s="51">
        <f>'[1]All Calculations'!DD$167</f>
        <v>2</v>
      </c>
      <c r="L66" s="51">
        <f>'[1]All Calculations'!CW$170</f>
        <v>0</v>
      </c>
      <c r="M66" s="57">
        <f t="shared" si="1"/>
        <v>2.6666666666666668E-2</v>
      </c>
      <c r="N66" s="58"/>
      <c r="O66" s="56" t="str">
        <f>'[1]All Calculations'!CP$1</f>
        <v>Nitroglycerin use</v>
      </c>
      <c r="P66" s="50">
        <f>'[1]All Calculations'!CP$2</f>
        <v>24</v>
      </c>
      <c r="Q66" s="51">
        <f>'[1]All Calculations'!CP$166</f>
        <v>8</v>
      </c>
      <c r="R66" s="51">
        <f>'[1]All Calculations'!CP$167</f>
        <v>8</v>
      </c>
      <c r="S66" s="51">
        <f>'[1]All Calculations'!CP$170</f>
        <v>0</v>
      </c>
      <c r="T66" s="57">
        <f t="shared" si="2"/>
        <v>0</v>
      </c>
    </row>
    <row r="67" spans="1:20">
      <c r="A67" s="49" t="str">
        <f>'[1]All Calculations'!DD$1</f>
        <v>Endocarditis</v>
      </c>
      <c r="B67" s="50" t="str">
        <f>'[1]All Calculations'!CW$2</f>
        <v>30a</v>
      </c>
      <c r="C67" s="51">
        <f>'[1]All Calculations'!DD$166</f>
        <v>2</v>
      </c>
      <c r="D67" s="51">
        <f>'[1]All Calculations'!CW$167</f>
        <v>2</v>
      </c>
      <c r="E67" s="51">
        <f>'[1]All Calculations'!CW$170</f>
        <v>0</v>
      </c>
      <c r="F67" s="57">
        <f t="shared" si="0"/>
        <v>2.247191011235955E-2</v>
      </c>
      <c r="G67" s="53"/>
      <c r="H67" s="54" t="str">
        <f>'[1]All Calculations'!DH$1</f>
        <v>Stent thrombosis</v>
      </c>
      <c r="I67" s="50" t="str">
        <f>'[1]All Calculations'!DH$2</f>
        <v>37b</v>
      </c>
      <c r="J67" s="51">
        <f>'[1]All Calculations'!DH$166</f>
        <v>2</v>
      </c>
      <c r="K67" s="51">
        <f>'[1]All Calculations'!DH$167</f>
        <v>2</v>
      </c>
      <c r="L67" s="51">
        <f>'[1]All Calculations'!DD$170</f>
        <v>0</v>
      </c>
      <c r="M67" s="57">
        <f t="shared" si="1"/>
        <v>2.6666666666666668E-2</v>
      </c>
      <c r="N67" s="58"/>
      <c r="O67" s="56" t="str">
        <f>'[1]All Calculations'!CT$1</f>
        <v>Cardiopulmonary bypass time</v>
      </c>
      <c r="P67" s="50">
        <f>'[1]All Calculations'!CT$2</f>
        <v>28</v>
      </c>
      <c r="Q67" s="51">
        <f>'[1]All Calculations'!CT$166</f>
        <v>0</v>
      </c>
      <c r="R67" s="51">
        <f>'[1]All Calculations'!CT$167</f>
        <v>0</v>
      </c>
      <c r="S67" s="51">
        <f>'[1]All Calculations'!CT$170</f>
        <v>0</v>
      </c>
      <c r="T67" s="57">
        <f t="shared" si="2"/>
        <v>0</v>
      </c>
    </row>
    <row r="68" spans="1:20">
      <c r="A68" s="49" t="str">
        <f>'[1]All Calculations'!DH$1</f>
        <v>Stent thrombosis</v>
      </c>
      <c r="B68" s="50">
        <f>'[1]All Calculations'!DD$2</f>
        <v>35</v>
      </c>
      <c r="C68" s="51">
        <f>'[1]All Calculations'!DH$166</f>
        <v>2</v>
      </c>
      <c r="D68" s="51">
        <f>'[1]All Calculations'!DD$167</f>
        <v>2</v>
      </c>
      <c r="E68" s="51">
        <f>'[1]All Calculations'!DD$170</f>
        <v>0</v>
      </c>
      <c r="F68" s="57">
        <f t="shared" si="0"/>
        <v>2.247191011235955E-2</v>
      </c>
      <c r="G68" s="53"/>
      <c r="H68" s="54" t="str">
        <f>'[1]All Calculations'!DO$1</f>
        <v>Other ECG abnormalities</v>
      </c>
      <c r="I68" s="50" t="str">
        <f>'[1]All Calculations'!DO$2</f>
        <v>39e</v>
      </c>
      <c r="J68" s="51">
        <f>'[1]All Calculations'!DO$166</f>
        <v>2</v>
      </c>
      <c r="K68" s="51">
        <f>'[1]All Calculations'!DO$167</f>
        <v>2</v>
      </c>
      <c r="L68" s="51">
        <f>'[1]All Calculations'!DH$170</f>
        <v>0</v>
      </c>
      <c r="M68" s="57">
        <f t="shared" si="1"/>
        <v>2.6666666666666668E-2</v>
      </c>
      <c r="N68" s="58"/>
      <c r="O68" s="56" t="str">
        <f>'[1]All Calculations'!CU$1</f>
        <v>Cardiomegaly</v>
      </c>
      <c r="P68" s="50">
        <f>'[1]All Calculations'!CU$2</f>
        <v>29</v>
      </c>
      <c r="Q68" s="51">
        <f>'[1]All Calculations'!CU$166</f>
        <v>7</v>
      </c>
      <c r="R68" s="51">
        <f>'[1]All Calculations'!CU$167</f>
        <v>7</v>
      </c>
      <c r="S68" s="51">
        <f>'[1]All Calculations'!CU$170</f>
        <v>0</v>
      </c>
      <c r="T68" s="57">
        <f t="shared" si="2"/>
        <v>0</v>
      </c>
    </row>
    <row r="69" spans="1:20">
      <c r="A69" s="49" t="str">
        <f>'[1]All Calculations'!DO$1</f>
        <v>Other ECG abnormalities</v>
      </c>
      <c r="B69" s="50" t="str">
        <f>'[1]All Calculations'!DH$2</f>
        <v>37b</v>
      </c>
      <c r="C69" s="51">
        <f>'[1]All Calculations'!DO$166</f>
        <v>2</v>
      </c>
      <c r="D69" s="51">
        <f>'[1]All Calculations'!DH$167</f>
        <v>2</v>
      </c>
      <c r="E69" s="51">
        <f>'[1]All Calculations'!DH$170</f>
        <v>0</v>
      </c>
      <c r="F69" s="57">
        <f t="shared" si="0"/>
        <v>2.247191011235955E-2</v>
      </c>
      <c r="G69" s="53"/>
      <c r="H69" s="54" t="str">
        <f>'[1]All Calculations'!DW$1</f>
        <v>Distaster, catastrophic state</v>
      </c>
      <c r="I69" s="50" t="str">
        <f>'[1]All Calculations'!DW$2</f>
        <v>43a</v>
      </c>
      <c r="J69" s="51">
        <f>'[1]All Calculations'!DW$166</f>
        <v>2</v>
      </c>
      <c r="K69" s="51">
        <f>'[1]All Calculations'!DW$167</f>
        <v>2</v>
      </c>
      <c r="L69" s="51">
        <f>'[1]All Calculations'!DO$170</f>
        <v>0</v>
      </c>
      <c r="M69" s="57">
        <f t="shared" si="1"/>
        <v>2.6666666666666668E-2</v>
      </c>
      <c r="N69" s="58"/>
      <c r="O69" s="56" t="str">
        <f>'[1]All Calculations'!CW$1</f>
        <v>Preoperative CPR / cardiac arrest</v>
      </c>
      <c r="P69" s="50" t="str">
        <f>'[1]All Calculations'!CW$2</f>
        <v>30a</v>
      </c>
      <c r="Q69" s="51">
        <f>'[1]All Calculations'!CW$166</f>
        <v>2</v>
      </c>
      <c r="R69" s="51">
        <f>'[1]All Calculations'!CW$167</f>
        <v>2</v>
      </c>
      <c r="S69" s="51">
        <f>'[1]All Calculations'!CW$170</f>
        <v>0</v>
      </c>
      <c r="T69" s="57">
        <f t="shared" si="2"/>
        <v>0</v>
      </c>
    </row>
    <row r="70" spans="1:20">
      <c r="A70" s="49" t="str">
        <f>'[1]All Calculations'!DW$1</f>
        <v>Distaster, catastrophic state</v>
      </c>
      <c r="B70" s="50" t="str">
        <f>'[1]All Calculations'!DO$2</f>
        <v>39e</v>
      </c>
      <c r="C70" s="51">
        <f>'[1]All Calculations'!DW$166</f>
        <v>2</v>
      </c>
      <c r="D70" s="51">
        <f>'[1]All Calculations'!DO$167</f>
        <v>2</v>
      </c>
      <c r="E70" s="51">
        <f>'[1]All Calculations'!DO$170</f>
        <v>0</v>
      </c>
      <c r="F70" s="57">
        <f t="shared" ref="F70:F106" si="3">C70/89</f>
        <v>2.247191011235955E-2</v>
      </c>
      <c r="G70" s="53"/>
      <c r="H70" s="54" t="str">
        <f>'[1]All Calculations'!EB$1</f>
        <v>Preop intubation</v>
      </c>
      <c r="I70" s="50">
        <f>'[1]All Calculations'!EB$2</f>
        <v>46</v>
      </c>
      <c r="J70" s="51">
        <f>'[1]All Calculations'!EB$166</f>
        <v>2</v>
      </c>
      <c r="K70" s="51">
        <f>'[1]All Calculations'!EB$167</f>
        <v>2</v>
      </c>
      <c r="L70" s="51">
        <f>'[1]All Calculations'!DW$170</f>
        <v>0</v>
      </c>
      <c r="M70" s="57">
        <f t="shared" ref="M70:M106" si="4">K70/75</f>
        <v>2.6666666666666668E-2</v>
      </c>
      <c r="N70" s="58"/>
      <c r="O70" s="56" t="str">
        <f>'[1]All Calculations'!CZ$1</f>
        <v>Location or type of surgical center</v>
      </c>
      <c r="P70" s="50" t="str">
        <f>'[1]All Calculations'!CZ$2</f>
        <v>32a</v>
      </c>
      <c r="Q70" s="51">
        <f>'[1]All Calculations'!CZ$166</f>
        <v>1</v>
      </c>
      <c r="R70" s="51">
        <f>'[1]All Calculations'!CZ$167</f>
        <v>1</v>
      </c>
      <c r="S70" s="51">
        <f>'[1]All Calculations'!CZ$170</f>
        <v>0</v>
      </c>
      <c r="T70" s="57">
        <f t="shared" ref="T70:T106" si="5">S70/14</f>
        <v>0</v>
      </c>
    </row>
    <row r="71" spans="1:20">
      <c r="A71" s="49" t="str">
        <f>'[1]All Calculations'!EB$1</f>
        <v>Preop intubation</v>
      </c>
      <c r="B71" s="50" t="str">
        <f>'[1]All Calculations'!DW$2</f>
        <v>43a</v>
      </c>
      <c r="C71" s="51">
        <f>'[1]All Calculations'!EB$166</f>
        <v>2</v>
      </c>
      <c r="D71" s="51">
        <f>'[1]All Calculations'!DW$167</f>
        <v>2</v>
      </c>
      <c r="E71" s="51">
        <f>'[1]All Calculations'!DW$170</f>
        <v>0</v>
      </c>
      <c r="F71" s="57">
        <f t="shared" si="3"/>
        <v>2.247191011235955E-2</v>
      </c>
      <c r="G71" s="53"/>
      <c r="H71" s="156" t="str">
        <f>'[1]All Calculations'!EF$1</f>
        <v>Steroid use</v>
      </c>
      <c r="I71" s="157">
        <f>'[1]All Calculations'!EF$2</f>
        <v>50</v>
      </c>
      <c r="J71" s="158">
        <f>'[1]All Calculations'!EF$166</f>
        <v>2</v>
      </c>
      <c r="K71" s="158">
        <f>'[1]All Calculations'!EF$167</f>
        <v>2</v>
      </c>
      <c r="L71" s="158">
        <f>'[1]All Calculations'!EB$170</f>
        <v>0</v>
      </c>
      <c r="M71" s="159">
        <f t="shared" si="4"/>
        <v>2.6666666666666668E-2</v>
      </c>
      <c r="N71" s="58"/>
      <c r="O71" s="56" t="str">
        <f>'[1]All Calculations'!DA$1</f>
        <v>Center's case frequency</v>
      </c>
      <c r="P71" s="50" t="str">
        <f>'[1]All Calculations'!DA$2</f>
        <v>32b</v>
      </c>
      <c r="Q71" s="51">
        <f>'[1]All Calculations'!DA$166</f>
        <v>0</v>
      </c>
      <c r="R71" s="51">
        <f>'[1]All Calculations'!DA$167</f>
        <v>0</v>
      </c>
      <c r="S71" s="51">
        <f>'[1]All Calculations'!DA$170</f>
        <v>0</v>
      </c>
      <c r="T71" s="57">
        <f t="shared" si="5"/>
        <v>0</v>
      </c>
    </row>
    <row r="72" spans="1:20">
      <c r="A72" s="49" t="str">
        <f>'[1]All Calculations'!EF$1</f>
        <v>Steroid use</v>
      </c>
      <c r="B72" s="50">
        <f>'[1]All Calculations'!EB$2</f>
        <v>46</v>
      </c>
      <c r="C72" s="51">
        <f>'[1]All Calculations'!EF$166</f>
        <v>2</v>
      </c>
      <c r="D72" s="51">
        <f>'[1]All Calculations'!EB$167</f>
        <v>2</v>
      </c>
      <c r="E72" s="51">
        <f>'[1]All Calculations'!EB$170</f>
        <v>0</v>
      </c>
      <c r="F72" s="57">
        <f t="shared" si="3"/>
        <v>2.247191011235955E-2</v>
      </c>
      <c r="G72" s="53"/>
      <c r="H72" s="64" t="str">
        <f>'[1]All Calculations'!EG$1</f>
        <v>Preoperative cardiac biomarkers</v>
      </c>
      <c r="I72" s="60">
        <f>'[1]All Calculations'!EG$2</f>
        <v>51</v>
      </c>
      <c r="J72" s="61">
        <f>'[1]All Calculations'!EG$166</f>
        <v>2</v>
      </c>
      <c r="K72" s="61">
        <f>'[1]All Calculations'!EG$167</f>
        <v>2</v>
      </c>
      <c r="L72" s="61">
        <f>'[1]All Calculations'!EF$170</f>
        <v>0</v>
      </c>
      <c r="M72" s="62">
        <f t="shared" si="4"/>
        <v>2.6666666666666668E-2</v>
      </c>
      <c r="N72" s="58"/>
      <c r="O72" s="56" t="str">
        <f>'[1]All Calculations'!DB$1</f>
        <v>Aortic cross-clamp duration</v>
      </c>
      <c r="P72" s="50">
        <f>'[1]All Calculations'!DB$2</f>
        <v>33</v>
      </c>
      <c r="Q72" s="51">
        <f>'[1]All Calculations'!DB$166</f>
        <v>0</v>
      </c>
      <c r="R72" s="51">
        <f>'[1]All Calculations'!DB$167</f>
        <v>0</v>
      </c>
      <c r="S72" s="51">
        <f>'[1]All Calculations'!DB$170</f>
        <v>0</v>
      </c>
      <c r="T72" s="57">
        <f t="shared" si="5"/>
        <v>0</v>
      </c>
    </row>
    <row r="73" spans="1:20">
      <c r="A73" s="49" t="str">
        <f>'[1]All Calculations'!EG$1</f>
        <v>Preoperative cardiac biomarkers</v>
      </c>
      <c r="B73" s="50">
        <f>'[1]All Calculations'!EF$2</f>
        <v>50</v>
      </c>
      <c r="C73" s="51">
        <f>'[1]All Calculations'!EG$166</f>
        <v>2</v>
      </c>
      <c r="D73" s="51">
        <f>'[1]All Calculations'!EF$167</f>
        <v>2</v>
      </c>
      <c r="E73" s="51">
        <f>'[1]All Calculations'!EF$170</f>
        <v>0</v>
      </c>
      <c r="F73" s="57">
        <f t="shared" si="3"/>
        <v>2.247191011235955E-2</v>
      </c>
      <c r="G73" s="53"/>
      <c r="H73" s="54" t="str">
        <f>'[1]All Calculations'!CY$1</f>
        <v xml:space="preserve">Date or order of surgery </v>
      </c>
      <c r="I73" s="50">
        <f>'[1]All Calculations'!CY$2</f>
        <v>32</v>
      </c>
      <c r="J73" s="51">
        <f>'[1]All Calculations'!CY$166</f>
        <v>4</v>
      </c>
      <c r="K73" s="51">
        <f>'[1]All Calculations'!CY$167</f>
        <v>1</v>
      </c>
      <c r="L73" s="51">
        <f>'[1]All Calculations'!EG$170</f>
        <v>0</v>
      </c>
      <c r="M73" s="57">
        <f t="shared" si="4"/>
        <v>1.3333333333333334E-2</v>
      </c>
      <c r="N73" s="58"/>
      <c r="O73" s="56" t="str">
        <f>'[1]All Calculations'!DD$1</f>
        <v>Endocarditis</v>
      </c>
      <c r="P73" s="50">
        <f>'[1]All Calculations'!DD$2</f>
        <v>35</v>
      </c>
      <c r="Q73" s="51">
        <f>'[1]All Calculations'!DD$166</f>
        <v>2</v>
      </c>
      <c r="R73" s="51">
        <f>'[1]All Calculations'!DD$167</f>
        <v>2</v>
      </c>
      <c r="S73" s="51">
        <f>'[1]All Calculations'!DD$170</f>
        <v>0</v>
      </c>
      <c r="T73" s="57">
        <f t="shared" si="5"/>
        <v>0</v>
      </c>
    </row>
    <row r="74" spans="1:20">
      <c r="A74" s="49" t="str">
        <f>'[1]All Calculations'!EP$1</f>
        <v>Recent admissions</v>
      </c>
      <c r="B74" s="50">
        <f>'[1]All Calculations'!EG$2</f>
        <v>51</v>
      </c>
      <c r="C74" s="51">
        <f>'[1]All Calculations'!EP$166</f>
        <v>2</v>
      </c>
      <c r="D74" s="51">
        <f>'[1]All Calculations'!EG$167</f>
        <v>2</v>
      </c>
      <c r="E74" s="51">
        <f>'[1]All Calculations'!EG$170</f>
        <v>0</v>
      </c>
      <c r="F74" s="57">
        <f t="shared" si="3"/>
        <v>2.247191011235955E-2</v>
      </c>
      <c r="G74" s="53"/>
      <c r="H74" s="54" t="str">
        <f>'[1]All Calculations'!EP$1</f>
        <v>Recent admissions</v>
      </c>
      <c r="I74" s="50">
        <f>'[1]All Calculations'!EP$2</f>
        <v>58</v>
      </c>
      <c r="J74" s="51">
        <f>'[1]All Calculations'!EP$166</f>
        <v>2</v>
      </c>
      <c r="K74" s="51">
        <f>'[1]All Calculations'!EP$167</f>
        <v>1</v>
      </c>
      <c r="L74" s="51">
        <f>'[1]All Calculations'!CY$170</f>
        <v>3</v>
      </c>
      <c r="M74" s="57">
        <f t="shared" si="4"/>
        <v>1.3333333333333334E-2</v>
      </c>
      <c r="N74" s="58"/>
      <c r="O74" s="56" t="str">
        <f>'[1]All Calculations'!DE$1</f>
        <v>Abdominal aortic aneurysm</v>
      </c>
      <c r="P74" s="50">
        <f>'[1]All Calculations'!DE$2</f>
        <v>36</v>
      </c>
      <c r="Q74" s="51">
        <f>'[1]All Calculations'!DE$166</f>
        <v>0</v>
      </c>
      <c r="R74" s="51">
        <f>'[1]All Calculations'!DE$167</f>
        <v>0</v>
      </c>
      <c r="S74" s="51">
        <f>'[1]All Calculations'!DE$170</f>
        <v>0</v>
      </c>
      <c r="T74" s="57">
        <f t="shared" si="5"/>
        <v>0</v>
      </c>
    </row>
    <row r="75" spans="1:20">
      <c r="A75" s="49" t="str">
        <f>'[1]All Calculations'!BL$1</f>
        <v>Calcified aorta</v>
      </c>
      <c r="B75" s="50">
        <f>'[1]All Calculations'!EP$2</f>
        <v>58</v>
      </c>
      <c r="C75" s="51">
        <f>'[1]All Calculations'!BL$166</f>
        <v>1</v>
      </c>
      <c r="D75" s="51">
        <f>'[1]All Calculations'!EP$167</f>
        <v>1</v>
      </c>
      <c r="E75" s="51">
        <f>'[1]All Calculations'!EP$170</f>
        <v>1</v>
      </c>
      <c r="F75" s="57">
        <f t="shared" si="3"/>
        <v>1.1235955056179775E-2</v>
      </c>
      <c r="G75" s="53"/>
      <c r="H75" s="54" t="str">
        <f>'[1]All Calculations'!BL$1</f>
        <v>Calcified aorta</v>
      </c>
      <c r="I75" s="50" t="str">
        <f>'[1]All Calculations'!BL$2</f>
        <v>13b</v>
      </c>
      <c r="J75" s="51">
        <f>'[1]All Calculations'!BL$166</f>
        <v>1</v>
      </c>
      <c r="K75" s="51">
        <f>'[1]All Calculations'!BL$167</f>
        <v>1</v>
      </c>
      <c r="L75" s="51">
        <f>'[1]All Calculations'!EP$170</f>
        <v>1</v>
      </c>
      <c r="M75" s="57">
        <f t="shared" si="4"/>
        <v>1.3333333333333334E-2</v>
      </c>
      <c r="N75" s="58"/>
      <c r="O75" s="56" t="str">
        <f>'[1]All Calculations'!DG$1</f>
        <v>PTCA failure/emergency</v>
      </c>
      <c r="P75" s="50" t="str">
        <f>'[1]All Calculations'!DG$2</f>
        <v>37a</v>
      </c>
      <c r="Q75" s="51">
        <f>'[1]All Calculations'!DG$166</f>
        <v>3</v>
      </c>
      <c r="R75" s="51">
        <f>'[1]All Calculations'!DG$167</f>
        <v>3</v>
      </c>
      <c r="S75" s="51">
        <f>'[1]All Calculations'!DG$170</f>
        <v>0</v>
      </c>
      <c r="T75" s="57">
        <f t="shared" si="5"/>
        <v>0</v>
      </c>
    </row>
    <row r="76" spans="1:20">
      <c r="A76" s="49" t="str">
        <f>'[1]All Calculations'!BY$1</f>
        <v>Killip classification</v>
      </c>
      <c r="B76" s="50" t="str">
        <f>'[1]All Calculations'!BL$2</f>
        <v>13b</v>
      </c>
      <c r="C76" s="51">
        <f>'[1]All Calculations'!BY$166</f>
        <v>1</v>
      </c>
      <c r="D76" s="51">
        <f>'[1]All Calculations'!BL$167</f>
        <v>1</v>
      </c>
      <c r="E76" s="51">
        <f>'[1]All Calculations'!BL$170</f>
        <v>0</v>
      </c>
      <c r="F76" s="57">
        <f t="shared" si="3"/>
        <v>1.1235955056179775E-2</v>
      </c>
      <c r="G76" s="53"/>
      <c r="H76" s="54" t="str">
        <f>'[1]All Calculations'!BY$1</f>
        <v>Killip classification</v>
      </c>
      <c r="I76" s="50" t="str">
        <f>'[1]All Calculations'!BY$2</f>
        <v>17c</v>
      </c>
      <c r="J76" s="51">
        <f>'[1]All Calculations'!BY$166</f>
        <v>1</v>
      </c>
      <c r="K76" s="51">
        <f>'[1]All Calculations'!BY$167</f>
        <v>1</v>
      </c>
      <c r="L76" s="51">
        <f>'[1]All Calculations'!BL$170</f>
        <v>0</v>
      </c>
      <c r="M76" s="57">
        <f t="shared" si="4"/>
        <v>1.3333333333333334E-2</v>
      </c>
      <c r="N76" s="58"/>
      <c r="O76" s="56" t="str">
        <f>'[1]All Calculations'!DH$1</f>
        <v>Stent thrombosis</v>
      </c>
      <c r="P76" s="50" t="str">
        <f>'[1]All Calculations'!DH$2</f>
        <v>37b</v>
      </c>
      <c r="Q76" s="51">
        <f>'[1]All Calculations'!DH$166</f>
        <v>2</v>
      </c>
      <c r="R76" s="51">
        <f>'[1]All Calculations'!DH$167</f>
        <v>2</v>
      </c>
      <c r="S76" s="51">
        <f>'[1]All Calculations'!DH$170</f>
        <v>0</v>
      </c>
      <c r="T76" s="57">
        <f t="shared" si="5"/>
        <v>0</v>
      </c>
    </row>
    <row r="77" spans="1:20">
      <c r="A77" s="49" t="str">
        <f>'[1]All Calculations'!CZ$1</f>
        <v>Location or type of surgical center</v>
      </c>
      <c r="B77" s="50" t="str">
        <f>'[1]All Calculations'!BY$2</f>
        <v>17c</v>
      </c>
      <c r="C77" s="51">
        <f>'[1]All Calculations'!CZ$166</f>
        <v>1</v>
      </c>
      <c r="D77" s="51">
        <f>'[1]All Calculations'!BY$167</f>
        <v>1</v>
      </c>
      <c r="E77" s="51">
        <f>'[1]All Calculations'!BY$170</f>
        <v>0</v>
      </c>
      <c r="F77" s="57">
        <f t="shared" si="3"/>
        <v>1.1235955056179775E-2</v>
      </c>
      <c r="G77" s="53"/>
      <c r="H77" s="54" t="str">
        <f>'[1]All Calculations'!CZ$1</f>
        <v>Location or type of surgical center</v>
      </c>
      <c r="I77" s="50" t="str">
        <f>'[1]All Calculations'!CZ$2</f>
        <v>32a</v>
      </c>
      <c r="J77" s="51">
        <f>'[1]All Calculations'!CZ$166</f>
        <v>1</v>
      </c>
      <c r="K77" s="51">
        <f>'[1]All Calculations'!CZ$167</f>
        <v>1</v>
      </c>
      <c r="L77" s="51">
        <f>'[1]All Calculations'!BY$170</f>
        <v>0</v>
      </c>
      <c r="M77" s="57">
        <f t="shared" si="4"/>
        <v>1.3333333333333334E-2</v>
      </c>
      <c r="N77" s="58"/>
      <c r="O77" s="56" t="str">
        <f>'[1]All Calculations'!DJ$1</f>
        <v>Any family history variable</v>
      </c>
      <c r="P77" s="50">
        <f>'[1]All Calculations'!DJ$2</f>
        <v>38</v>
      </c>
      <c r="Q77" s="51">
        <f>'[1]All Calculations'!DJ$166</f>
        <v>1</v>
      </c>
      <c r="R77" s="51">
        <f>'[1]All Calculations'!DJ$167</f>
        <v>1</v>
      </c>
      <c r="S77" s="51">
        <f>'[1]All Calculations'!DJ$170</f>
        <v>0</v>
      </c>
      <c r="T77" s="57">
        <f t="shared" si="5"/>
        <v>0</v>
      </c>
    </row>
    <row r="78" spans="1:20">
      <c r="A78" s="49" t="str">
        <f>'[1]All Calculations'!DJ$1</f>
        <v>Any family history variable</v>
      </c>
      <c r="B78" s="50" t="str">
        <f>'[1]All Calculations'!CZ$2</f>
        <v>32a</v>
      </c>
      <c r="C78" s="51">
        <f>'[1]All Calculations'!DJ$166</f>
        <v>1</v>
      </c>
      <c r="D78" s="51">
        <f>'[1]All Calculations'!CZ$167</f>
        <v>1</v>
      </c>
      <c r="E78" s="51">
        <f>'[1]All Calculations'!CZ$170</f>
        <v>0</v>
      </c>
      <c r="F78" s="57">
        <f t="shared" si="3"/>
        <v>1.1235955056179775E-2</v>
      </c>
      <c r="G78" s="53"/>
      <c r="H78" s="54" t="str">
        <f>'[1]All Calculations'!DJ$1</f>
        <v>Any family history variable</v>
      </c>
      <c r="I78" s="50">
        <f>'[1]All Calculations'!DJ$2</f>
        <v>38</v>
      </c>
      <c r="J78" s="51">
        <f>'[1]All Calculations'!DJ$166</f>
        <v>1</v>
      </c>
      <c r="K78" s="51">
        <f>'[1]All Calculations'!DJ$167</f>
        <v>1</v>
      </c>
      <c r="L78" s="51">
        <f>'[1]All Calculations'!CZ$170</f>
        <v>0</v>
      </c>
      <c r="M78" s="57">
        <f t="shared" si="4"/>
        <v>1.3333333333333334E-2</v>
      </c>
      <c r="N78" s="58"/>
      <c r="O78" s="56" t="str">
        <f>'[1]All Calculations'!DN$1</f>
        <v>Antiarrhythmic agents</v>
      </c>
      <c r="P78" s="50" t="str">
        <f>'[1]All Calculations'!DN$2</f>
        <v>39d</v>
      </c>
      <c r="Q78" s="51">
        <f>'[1]All Calculations'!DN$166</f>
        <v>1</v>
      </c>
      <c r="R78" s="51">
        <f>'[1]All Calculations'!DN$167</f>
        <v>1</v>
      </c>
      <c r="S78" s="51">
        <f>'[1]All Calculations'!DN$170</f>
        <v>0</v>
      </c>
      <c r="T78" s="57">
        <f t="shared" si="5"/>
        <v>0</v>
      </c>
    </row>
    <row r="79" spans="1:20">
      <c r="A79" s="49" t="str">
        <f>'[1]All Calculations'!DN$1</f>
        <v>Antiarrhythmic agents</v>
      </c>
      <c r="B79" s="50">
        <f>'[1]All Calculations'!DJ$2</f>
        <v>38</v>
      </c>
      <c r="C79" s="51">
        <f>'[1]All Calculations'!DN$166</f>
        <v>1</v>
      </c>
      <c r="D79" s="51">
        <f>'[1]All Calculations'!DJ$167</f>
        <v>1</v>
      </c>
      <c r="E79" s="51">
        <f>'[1]All Calculations'!DJ$170</f>
        <v>0</v>
      </c>
      <c r="F79" s="57">
        <f t="shared" si="3"/>
        <v>1.1235955056179775E-2</v>
      </c>
      <c r="G79" s="53"/>
      <c r="H79" s="54" t="str">
        <f>'[1]All Calculations'!DN$1</f>
        <v>Antiarrhythmic agents</v>
      </c>
      <c r="I79" s="50" t="str">
        <f>'[1]All Calculations'!DN$2</f>
        <v>39d</v>
      </c>
      <c r="J79" s="51">
        <f>'[1]All Calculations'!DN$166</f>
        <v>1</v>
      </c>
      <c r="K79" s="51">
        <f>'[1]All Calculations'!DN$167</f>
        <v>1</v>
      </c>
      <c r="L79" s="51">
        <f>'[1]All Calculations'!DJ$170</f>
        <v>0</v>
      </c>
      <c r="M79" s="57">
        <f t="shared" si="4"/>
        <v>1.3333333333333334E-2</v>
      </c>
      <c r="N79" s="58"/>
      <c r="O79" s="56" t="str">
        <f>'[1]All Calculations'!DO$1</f>
        <v>Other ECG abnormalities</v>
      </c>
      <c r="P79" s="50" t="str">
        <f>'[1]All Calculations'!DO$2</f>
        <v>39e</v>
      </c>
      <c r="Q79" s="51">
        <f>'[1]All Calculations'!DO$166</f>
        <v>2</v>
      </c>
      <c r="R79" s="51">
        <f>'[1]All Calculations'!DO$167</f>
        <v>2</v>
      </c>
      <c r="S79" s="51">
        <f>'[1]All Calculations'!DO$170</f>
        <v>0</v>
      </c>
      <c r="T79" s="57">
        <f t="shared" si="5"/>
        <v>0</v>
      </c>
    </row>
    <row r="80" spans="1:20">
      <c r="A80" s="49" t="str">
        <f>'[1]All Calculations'!DR$1</f>
        <v>Non-CABG surgery</v>
      </c>
      <c r="B80" s="50" t="str">
        <f>'[1]All Calculations'!DN$2</f>
        <v>39d</v>
      </c>
      <c r="C80" s="51">
        <f>'[1]All Calculations'!DR$166</f>
        <v>1</v>
      </c>
      <c r="D80" s="51">
        <f>'[1]All Calculations'!DN$167</f>
        <v>1</v>
      </c>
      <c r="E80" s="51">
        <f>'[1]All Calculations'!DN$170</f>
        <v>0</v>
      </c>
      <c r="F80" s="57">
        <f t="shared" si="3"/>
        <v>1.1235955056179775E-2</v>
      </c>
      <c r="G80" s="53"/>
      <c r="H80" s="54" t="str">
        <f>'[1]All Calculations'!DR$1</f>
        <v>Non-CABG surgery</v>
      </c>
      <c r="I80" s="50">
        <f>'[1]All Calculations'!DR$2</f>
        <v>41</v>
      </c>
      <c r="J80" s="51">
        <f>'[1]All Calculations'!DR$166</f>
        <v>1</v>
      </c>
      <c r="K80" s="51">
        <f>'[1]All Calculations'!DR$167</f>
        <v>1</v>
      </c>
      <c r="L80" s="51">
        <f>'[1]All Calculations'!DN$170</f>
        <v>0</v>
      </c>
      <c r="M80" s="57">
        <f t="shared" si="4"/>
        <v>1.3333333333333334E-2</v>
      </c>
      <c r="N80" s="58"/>
      <c r="O80" s="56" t="str">
        <f>'[1]All Calculations'!DR$1</f>
        <v>Non-CABG surgery</v>
      </c>
      <c r="P80" s="50">
        <f>'[1]All Calculations'!DR$2</f>
        <v>41</v>
      </c>
      <c r="Q80" s="51">
        <f>'[1]All Calculations'!DR$166</f>
        <v>1</v>
      </c>
      <c r="R80" s="51">
        <f>'[1]All Calculations'!DR$167</f>
        <v>1</v>
      </c>
      <c r="S80" s="51">
        <f>'[1]All Calculations'!DR$170</f>
        <v>0</v>
      </c>
      <c r="T80" s="57">
        <f t="shared" si="5"/>
        <v>0</v>
      </c>
    </row>
    <row r="81" spans="1:20">
      <c r="A81" s="49" t="str">
        <f>'[1]All Calculations'!DT$1</f>
        <v>Preoperative thrombolysis</v>
      </c>
      <c r="B81" s="50">
        <f>'[1]All Calculations'!DR$2</f>
        <v>41</v>
      </c>
      <c r="C81" s="51">
        <f>'[1]All Calculations'!DT$166</f>
        <v>1</v>
      </c>
      <c r="D81" s="51">
        <f>'[1]All Calculations'!DR$167</f>
        <v>1</v>
      </c>
      <c r="E81" s="51">
        <f>'[1]All Calculations'!DR$170</f>
        <v>0</v>
      </c>
      <c r="F81" s="57">
        <f t="shared" si="3"/>
        <v>1.1235955056179775E-2</v>
      </c>
      <c r="G81" s="53"/>
      <c r="H81" s="54" t="str">
        <f>'[1]All Calculations'!DT$1</f>
        <v>Preoperative thrombolysis</v>
      </c>
      <c r="I81" s="50" t="str">
        <f>'[1]All Calculations'!DT$2</f>
        <v>42a</v>
      </c>
      <c r="J81" s="51">
        <f>'[1]All Calculations'!DT$166</f>
        <v>1</v>
      </c>
      <c r="K81" s="51">
        <f>'[1]All Calculations'!DT$167</f>
        <v>1</v>
      </c>
      <c r="L81" s="51">
        <f>'[1]All Calculations'!DR$170</f>
        <v>0</v>
      </c>
      <c r="M81" s="57">
        <f t="shared" si="4"/>
        <v>1.3333333333333334E-2</v>
      </c>
      <c r="N81" s="58"/>
      <c r="O81" s="56" t="str">
        <f>'[1]All Calculations'!DS$1</f>
        <v>Anticoagulation or antiplatelet use</v>
      </c>
      <c r="P81" s="50">
        <f>'[1]All Calculations'!DS$2</f>
        <v>42</v>
      </c>
      <c r="Q81" s="51">
        <f>'[1]All Calculations'!DS$166</f>
        <v>3</v>
      </c>
      <c r="R81" s="51">
        <f>'[1]All Calculations'!DS$167</f>
        <v>3</v>
      </c>
      <c r="S81" s="51">
        <f>'[1]All Calculations'!DS$170</f>
        <v>0</v>
      </c>
      <c r="T81" s="57">
        <f t="shared" si="5"/>
        <v>0</v>
      </c>
    </row>
    <row r="82" spans="1:20">
      <c r="A82" s="49" t="str">
        <f>'[1]All Calculations'!DU$1</f>
        <v>PT or INR</v>
      </c>
      <c r="B82" s="50" t="str">
        <f>'[1]All Calculations'!DT$2</f>
        <v>42a</v>
      </c>
      <c r="C82" s="51">
        <f>'[1]All Calculations'!DU$166</f>
        <v>1</v>
      </c>
      <c r="D82" s="51">
        <f>'[1]All Calculations'!DT$167</f>
        <v>1</v>
      </c>
      <c r="E82" s="51">
        <f>'[1]All Calculations'!DT$170</f>
        <v>0</v>
      </c>
      <c r="F82" s="57">
        <f t="shared" si="3"/>
        <v>1.1235955056179775E-2</v>
      </c>
      <c r="G82" s="53"/>
      <c r="H82" s="54" t="str">
        <f>'[1]All Calculations'!DU$1</f>
        <v>PT or INR</v>
      </c>
      <c r="I82" s="50" t="str">
        <f>'[1]All Calculations'!DU$2</f>
        <v>42b</v>
      </c>
      <c r="J82" s="51">
        <f>'[1]All Calculations'!DU$166</f>
        <v>1</v>
      </c>
      <c r="K82" s="51">
        <f>'[1]All Calculations'!DU$167</f>
        <v>1</v>
      </c>
      <c r="L82" s="51">
        <f>'[1]All Calculations'!DT$170</f>
        <v>0</v>
      </c>
      <c r="M82" s="57">
        <f t="shared" si="4"/>
        <v>1.3333333333333334E-2</v>
      </c>
      <c r="N82" s="58"/>
      <c r="O82" s="56" t="str">
        <f>'[1]All Calculations'!DT$1</f>
        <v>Preoperative thrombolysis</v>
      </c>
      <c r="P82" s="50" t="str">
        <f>'[1]All Calculations'!DT$2</f>
        <v>42a</v>
      </c>
      <c r="Q82" s="51">
        <f>'[1]All Calculations'!DT$166</f>
        <v>1</v>
      </c>
      <c r="R82" s="51">
        <f>'[1]All Calculations'!DT$167</f>
        <v>1</v>
      </c>
      <c r="S82" s="51">
        <f>'[1]All Calculations'!DT$170</f>
        <v>0</v>
      </c>
      <c r="T82" s="57">
        <f t="shared" si="5"/>
        <v>0</v>
      </c>
    </row>
    <row r="83" spans="1:20">
      <c r="A83" s="49" t="str">
        <f>'[1]All Calculations'!DY$1</f>
        <v>Transfusion</v>
      </c>
      <c r="B83" s="50" t="str">
        <f>'[1]All Calculations'!DU$2</f>
        <v>42b</v>
      </c>
      <c r="C83" s="51">
        <f>'[1]All Calculations'!DY$166</f>
        <v>1</v>
      </c>
      <c r="D83" s="51">
        <f>'[1]All Calculations'!DU$167</f>
        <v>1</v>
      </c>
      <c r="E83" s="51">
        <f>'[1]All Calculations'!DU$170</f>
        <v>0</v>
      </c>
      <c r="F83" s="57">
        <f t="shared" si="3"/>
        <v>1.1235955056179775E-2</v>
      </c>
      <c r="G83" s="53"/>
      <c r="H83" s="54" t="str">
        <f>'[1]All Calculations'!DY$1</f>
        <v>Transfusion</v>
      </c>
      <c r="I83" s="50" t="str">
        <f>'[1]All Calculations'!DY$2</f>
        <v>44a</v>
      </c>
      <c r="J83" s="51">
        <f>'[1]All Calculations'!DY$166</f>
        <v>1</v>
      </c>
      <c r="K83" s="51">
        <f>'[1]All Calculations'!DY$167</f>
        <v>1</v>
      </c>
      <c r="L83" s="51">
        <f>'[1]All Calculations'!DU$170</f>
        <v>0</v>
      </c>
      <c r="M83" s="57">
        <f t="shared" si="4"/>
        <v>1.3333333333333334E-2</v>
      </c>
      <c r="N83" s="58"/>
      <c r="O83" s="56" t="str">
        <f>'[1]All Calculations'!DU$1</f>
        <v>PT or INR</v>
      </c>
      <c r="P83" s="50" t="str">
        <f>'[1]All Calculations'!DU$2</f>
        <v>42b</v>
      </c>
      <c r="Q83" s="51">
        <f>'[1]All Calculations'!DU$166</f>
        <v>1</v>
      </c>
      <c r="R83" s="51">
        <f>'[1]All Calculations'!DU$167</f>
        <v>1</v>
      </c>
      <c r="S83" s="51">
        <f>'[1]All Calculations'!DU$170</f>
        <v>0</v>
      </c>
      <c r="T83" s="57">
        <f t="shared" si="5"/>
        <v>0</v>
      </c>
    </row>
    <row r="84" spans="1:20">
      <c r="A84" s="49" t="str">
        <f>'[1]All Calculations'!EI$1</f>
        <v>Serum albumin</v>
      </c>
      <c r="B84" s="50" t="str">
        <f>'[1]All Calculations'!DY$2</f>
        <v>44a</v>
      </c>
      <c r="C84" s="51">
        <f>'[1]All Calculations'!EI$166</f>
        <v>1</v>
      </c>
      <c r="D84" s="51">
        <f>'[1]All Calculations'!DY$167</f>
        <v>1</v>
      </c>
      <c r="E84" s="51">
        <f>'[1]All Calculations'!DY$170</f>
        <v>0</v>
      </c>
      <c r="F84" s="57">
        <f t="shared" si="3"/>
        <v>1.1235955056179775E-2</v>
      </c>
      <c r="G84" s="53"/>
      <c r="H84" s="54" t="str">
        <f>'[1]All Calculations'!EI$1</f>
        <v>Serum albumin</v>
      </c>
      <c r="I84" s="50" t="str">
        <f>'[1]All Calculations'!EI$2</f>
        <v>51b</v>
      </c>
      <c r="J84" s="51">
        <f>'[1]All Calculations'!EI$166</f>
        <v>1</v>
      </c>
      <c r="K84" s="51">
        <f>'[1]All Calculations'!EI$167</f>
        <v>1</v>
      </c>
      <c r="L84" s="51">
        <f>'[1]All Calculations'!DY$170</f>
        <v>0</v>
      </c>
      <c r="M84" s="57">
        <f t="shared" si="4"/>
        <v>1.3333333333333334E-2</v>
      </c>
      <c r="N84" s="58"/>
      <c r="O84" s="56" t="str">
        <f>'[1]All Calculations'!DV$1</f>
        <v>Critical state</v>
      </c>
      <c r="P84" s="50">
        <f>'[1]All Calculations'!DV$2</f>
        <v>43</v>
      </c>
      <c r="Q84" s="51">
        <f>'[1]All Calculations'!DV$166</f>
        <v>4</v>
      </c>
      <c r="R84" s="51">
        <f>'[1]All Calculations'!DV$167</f>
        <v>4</v>
      </c>
      <c r="S84" s="51">
        <f>'[1]All Calculations'!DV$170</f>
        <v>0</v>
      </c>
      <c r="T84" s="57">
        <f t="shared" si="5"/>
        <v>0</v>
      </c>
    </row>
    <row r="85" spans="1:20">
      <c r="A85" s="49" t="str">
        <f>'[1]All Calculations'!EK$1</f>
        <v>ACE inhibitor use</v>
      </c>
      <c r="B85" s="50" t="str">
        <f>'[1]All Calculations'!EI$2</f>
        <v>51b</v>
      </c>
      <c r="C85" s="51">
        <f>'[1]All Calculations'!EK$166</f>
        <v>1</v>
      </c>
      <c r="D85" s="51">
        <f>'[1]All Calculations'!EI$167</f>
        <v>1</v>
      </c>
      <c r="E85" s="51">
        <f>'[1]All Calculations'!EI$170</f>
        <v>0</v>
      </c>
      <c r="F85" s="57">
        <f t="shared" si="3"/>
        <v>1.1235955056179775E-2</v>
      </c>
      <c r="G85" s="53"/>
      <c r="H85" s="54" t="str">
        <f>'[1]All Calculations'!EK$1</f>
        <v>ACE inhibitor use</v>
      </c>
      <c r="I85" s="50">
        <f>'[1]All Calculations'!EK$2</f>
        <v>53</v>
      </c>
      <c r="J85" s="51">
        <f>'[1]All Calculations'!EK$166</f>
        <v>1</v>
      </c>
      <c r="K85" s="51">
        <f>'[1]All Calculations'!EK$167</f>
        <v>1</v>
      </c>
      <c r="L85" s="51">
        <f>'[1]All Calculations'!EI$170</f>
        <v>0</v>
      </c>
      <c r="M85" s="57">
        <f t="shared" si="4"/>
        <v>1.3333333333333334E-2</v>
      </c>
      <c r="N85" s="58"/>
      <c r="O85" s="56" t="str">
        <f>'[1]All Calculations'!DW$1</f>
        <v>Distaster, catastrophic state</v>
      </c>
      <c r="P85" s="50" t="str">
        <f>'[1]All Calculations'!DW$2</f>
        <v>43a</v>
      </c>
      <c r="Q85" s="51">
        <f>'[1]All Calculations'!DW$166</f>
        <v>2</v>
      </c>
      <c r="R85" s="51">
        <f>'[1]All Calculations'!DW$167</f>
        <v>2</v>
      </c>
      <c r="S85" s="51">
        <f>'[1]All Calculations'!DW$170</f>
        <v>0</v>
      </c>
      <c r="T85" s="57">
        <f t="shared" si="5"/>
        <v>0</v>
      </c>
    </row>
    <row r="86" spans="1:20">
      <c r="A86" s="49" t="str">
        <f>'[1]All Calculations'!EL$1</f>
        <v>Functional state</v>
      </c>
      <c r="B86" s="50">
        <f>'[1]All Calculations'!EK$2</f>
        <v>53</v>
      </c>
      <c r="C86" s="51">
        <f>'[1]All Calculations'!EL$166</f>
        <v>1</v>
      </c>
      <c r="D86" s="51">
        <f>'[1]All Calculations'!EK$167</f>
        <v>1</v>
      </c>
      <c r="E86" s="51">
        <f>'[1]All Calculations'!EK$170</f>
        <v>0</v>
      </c>
      <c r="F86" s="57">
        <f t="shared" si="3"/>
        <v>1.1235955056179775E-2</v>
      </c>
      <c r="G86" s="53"/>
      <c r="H86" s="54" t="str">
        <f>'[1]All Calculations'!EN$1</f>
        <v>ASA Classification</v>
      </c>
      <c r="I86" s="50">
        <f>'[1]All Calculations'!EN$2</f>
        <v>56</v>
      </c>
      <c r="J86" s="51">
        <f>'[1]All Calculations'!EN$166</f>
        <v>1</v>
      </c>
      <c r="K86" s="51">
        <f>'[1]All Calculations'!EN$167</f>
        <v>1</v>
      </c>
      <c r="L86" s="51">
        <f>'[1]All Calculations'!EK$170</f>
        <v>0</v>
      </c>
      <c r="M86" s="57">
        <f t="shared" si="4"/>
        <v>1.3333333333333334E-2</v>
      </c>
      <c r="N86" s="58"/>
      <c r="O86" s="56" t="str">
        <f>'[1]All Calculations'!DX$1</f>
        <v>Anemia (hemoglobin, hematocrit)</v>
      </c>
      <c r="P86" s="50">
        <f>'[1]All Calculations'!DX$2</f>
        <v>44</v>
      </c>
      <c r="Q86" s="51">
        <f>'[1]All Calculations'!DX$166</f>
        <v>3</v>
      </c>
      <c r="R86" s="51">
        <f>'[1]All Calculations'!DX$167</f>
        <v>3</v>
      </c>
      <c r="S86" s="51">
        <f>'[1]All Calculations'!DX$170</f>
        <v>0</v>
      </c>
      <c r="T86" s="57">
        <f t="shared" si="5"/>
        <v>0</v>
      </c>
    </row>
    <row r="87" spans="1:20">
      <c r="A87" s="49" t="str">
        <f>'[1]All Calculations'!EN$1</f>
        <v>ASA Classification</v>
      </c>
      <c r="B87" s="50">
        <f>'[1]All Calculations'!EL$2</f>
        <v>54</v>
      </c>
      <c r="C87" s="51">
        <f>'[1]All Calculations'!EN$166</f>
        <v>1</v>
      </c>
      <c r="D87" s="51">
        <f>'[1]All Calculations'!EL$167</f>
        <v>0</v>
      </c>
      <c r="E87" s="51">
        <f>'[1]All Calculations'!EL$170</f>
        <v>1</v>
      </c>
      <c r="F87" s="57">
        <f t="shared" si="3"/>
        <v>1.1235955056179775E-2</v>
      </c>
      <c r="G87" s="53"/>
      <c r="H87" s="156" t="str">
        <f>'[1]All Calculations'!EO$1</f>
        <v>Insurance type or status</v>
      </c>
      <c r="I87" s="157">
        <f>'[1]All Calculations'!EO$2</f>
        <v>57</v>
      </c>
      <c r="J87" s="158">
        <f>'[1]All Calculations'!EO$166</f>
        <v>1</v>
      </c>
      <c r="K87" s="158">
        <f>'[1]All Calculations'!EO$167</f>
        <v>1</v>
      </c>
      <c r="L87" s="158">
        <f>'[1]All Calculations'!EN$170</f>
        <v>0</v>
      </c>
      <c r="M87" s="159">
        <f t="shared" si="4"/>
        <v>1.3333333333333334E-2</v>
      </c>
      <c r="N87" s="58"/>
      <c r="O87" s="56" t="str">
        <f>'[1]All Calculations'!DY$1</f>
        <v>Transfusion</v>
      </c>
      <c r="P87" s="50" t="str">
        <f>'[1]All Calculations'!DY$2</f>
        <v>44a</v>
      </c>
      <c r="Q87" s="51">
        <f>'[1]All Calculations'!DY$166</f>
        <v>1</v>
      </c>
      <c r="R87" s="51">
        <f>'[1]All Calculations'!DY$167</f>
        <v>1</v>
      </c>
      <c r="S87" s="51">
        <f>'[1]All Calculations'!DY$170</f>
        <v>0</v>
      </c>
      <c r="T87" s="57">
        <f t="shared" si="5"/>
        <v>0</v>
      </c>
    </row>
    <row r="88" spans="1:20">
      <c r="A88" s="49" t="str">
        <f>'[1]All Calculations'!EO$1</f>
        <v>Insurance type or status</v>
      </c>
      <c r="B88" s="50">
        <f>'[1]All Calculations'!EN$2</f>
        <v>56</v>
      </c>
      <c r="C88" s="51">
        <f>'[1]All Calculations'!EO$166</f>
        <v>1</v>
      </c>
      <c r="D88" s="51">
        <f>'[1]All Calculations'!EN$167</f>
        <v>1</v>
      </c>
      <c r="E88" s="51">
        <f>'[1]All Calculations'!EN$170</f>
        <v>0</v>
      </c>
      <c r="F88" s="57">
        <f t="shared" si="3"/>
        <v>1.1235955056179775E-2</v>
      </c>
      <c r="G88" s="53"/>
      <c r="H88" s="64" t="str">
        <f>'[1]All Calculations'!ES$1</f>
        <v>Acute mental status changes</v>
      </c>
      <c r="I88" s="60">
        <f>'[1]All Calculations'!ES$2</f>
        <v>61</v>
      </c>
      <c r="J88" s="61">
        <f>'[1]All Calculations'!ES$166</f>
        <v>1</v>
      </c>
      <c r="K88" s="61">
        <f>'[1]All Calculations'!ES$167</f>
        <v>1</v>
      </c>
      <c r="L88" s="61">
        <f>'[1]All Calculations'!EO$170</f>
        <v>0</v>
      </c>
      <c r="M88" s="62">
        <f t="shared" si="4"/>
        <v>1.3333333333333334E-2</v>
      </c>
      <c r="N88" s="58"/>
      <c r="O88" s="56" t="str">
        <f>'[1]All Calculations'!DZ$1</f>
        <v>Refused blood products</v>
      </c>
      <c r="P88" s="50" t="str">
        <f>'[1]All Calculations'!DZ$2</f>
        <v>44b</v>
      </c>
      <c r="Q88" s="51">
        <f>'[1]All Calculations'!DZ$166</f>
        <v>0</v>
      </c>
      <c r="R88" s="51">
        <f>'[1]All Calculations'!DZ$167</f>
        <v>0</v>
      </c>
      <c r="S88" s="51">
        <f>'[1]All Calculations'!DZ$170</f>
        <v>0</v>
      </c>
      <c r="T88" s="57">
        <f t="shared" si="5"/>
        <v>0</v>
      </c>
    </row>
    <row r="89" spans="1:20">
      <c r="A89" s="49" t="str">
        <f>'[1]All Calculations'!ES$1</f>
        <v>Acute mental status changes</v>
      </c>
      <c r="B89" s="50">
        <f>'[1]All Calculations'!EO$2</f>
        <v>57</v>
      </c>
      <c r="C89" s="51">
        <f>'[1]All Calculations'!ES$166</f>
        <v>1</v>
      </c>
      <c r="D89" s="51">
        <f>'[1]All Calculations'!EO$167</f>
        <v>1</v>
      </c>
      <c r="E89" s="51">
        <f>'[1]All Calculations'!EO$170</f>
        <v>0</v>
      </c>
      <c r="F89" s="57">
        <f t="shared" si="3"/>
        <v>1.1235955056179775E-2</v>
      </c>
      <c r="G89" s="53"/>
      <c r="H89" s="54" t="str">
        <f>'[1]All Calculations'!EL$1</f>
        <v>Functional state</v>
      </c>
      <c r="I89" s="50">
        <f>'[1]All Calculations'!EL$2</f>
        <v>54</v>
      </c>
      <c r="J89" s="51">
        <f>'[1]All Calculations'!EL$166</f>
        <v>1</v>
      </c>
      <c r="K89" s="51">
        <f>'[1]All Calculations'!EL$167</f>
        <v>0</v>
      </c>
      <c r="L89" s="51">
        <f>'[1]All Calculations'!ES$170</f>
        <v>0</v>
      </c>
      <c r="M89" s="57">
        <f t="shared" si="4"/>
        <v>0</v>
      </c>
      <c r="N89" s="58"/>
      <c r="O89" s="56" t="str">
        <f>'[1]All Calculations'!EB$1</f>
        <v>Preop intubation</v>
      </c>
      <c r="P89" s="50">
        <f>'[1]All Calculations'!EB$2</f>
        <v>46</v>
      </c>
      <c r="Q89" s="51">
        <f>'[1]All Calculations'!EB$166</f>
        <v>2</v>
      </c>
      <c r="R89" s="51">
        <f>'[1]All Calculations'!EB$167</f>
        <v>2</v>
      </c>
      <c r="S89" s="51">
        <f>'[1]All Calculations'!EB$170</f>
        <v>0</v>
      </c>
      <c r="T89" s="57">
        <f t="shared" si="5"/>
        <v>0</v>
      </c>
    </row>
    <row r="90" spans="1:20">
      <c r="A90" s="49" t="str">
        <f>'[1]All Calculations'!CE$1</f>
        <v>Number of grafts</v>
      </c>
      <c r="B90" s="50">
        <f>'[1]All Calculations'!ES$2</f>
        <v>61</v>
      </c>
      <c r="C90" s="51">
        <f>'[1]All Calculations'!CE$166</f>
        <v>0</v>
      </c>
      <c r="D90" s="51">
        <f>'[1]All Calculations'!ES$167</f>
        <v>1</v>
      </c>
      <c r="E90" s="51">
        <f>'[1]All Calculations'!ES$170</f>
        <v>0</v>
      </c>
      <c r="F90" s="57">
        <f t="shared" si="3"/>
        <v>0</v>
      </c>
      <c r="G90" s="53"/>
      <c r="H90" s="54" t="str">
        <f>'[1]All Calculations'!CE$1</f>
        <v>Number of grafts</v>
      </c>
      <c r="I90" s="50">
        <f>'[1]All Calculations'!CE$2</f>
        <v>19</v>
      </c>
      <c r="J90" s="51">
        <f>'[1]All Calculations'!CE$166</f>
        <v>0</v>
      </c>
      <c r="K90" s="51">
        <f>'[1]All Calculations'!CE$167</f>
        <v>0</v>
      </c>
      <c r="L90" s="51">
        <f>'[1]All Calculations'!EL$170</f>
        <v>1</v>
      </c>
      <c r="M90" s="57">
        <f t="shared" si="4"/>
        <v>0</v>
      </c>
      <c r="N90" s="58"/>
      <c r="O90" s="56" t="str">
        <f>'[1]All Calculations'!EC$1</f>
        <v>Concurrent procedure</v>
      </c>
      <c r="P90" s="50">
        <f>'[1]All Calculations'!EC$2</f>
        <v>47</v>
      </c>
      <c r="Q90" s="51">
        <f>'[1]All Calculations'!EC$166</f>
        <v>0</v>
      </c>
      <c r="R90" s="51">
        <f>'[1]All Calculations'!EC$167</f>
        <v>0</v>
      </c>
      <c r="S90" s="51">
        <f>'[1]All Calculations'!EC$170</f>
        <v>0</v>
      </c>
      <c r="T90" s="57">
        <f t="shared" si="5"/>
        <v>0</v>
      </c>
    </row>
    <row r="91" spans="1:20">
      <c r="A91" s="49" t="str">
        <f>'[1]All Calculations'!CF$1</f>
        <v>Type of graft(s)</v>
      </c>
      <c r="B91" s="50">
        <f>'[1]All Calculations'!CE$2</f>
        <v>19</v>
      </c>
      <c r="C91" s="51">
        <f>'[1]All Calculations'!CF$166</f>
        <v>0</v>
      </c>
      <c r="D91" s="51">
        <f>'[1]All Calculations'!BG$167</f>
        <v>0</v>
      </c>
      <c r="E91" s="51">
        <f>'[1]All Calculations'!BG$170</f>
        <v>0</v>
      </c>
      <c r="F91" s="57">
        <f t="shared" si="3"/>
        <v>0</v>
      </c>
      <c r="G91" s="53"/>
      <c r="H91" s="54" t="str">
        <f>'[1]All Calculations'!CF$1</f>
        <v>Type of graft(s)</v>
      </c>
      <c r="I91" s="50" t="str">
        <f>'[1]All Calculations'!CF$2</f>
        <v>19a</v>
      </c>
      <c r="J91" s="51">
        <f>'[1]All Calculations'!CF$166</f>
        <v>0</v>
      </c>
      <c r="K91" s="51">
        <f>'[1]All Calculations'!CF$167</f>
        <v>0</v>
      </c>
      <c r="L91" s="51">
        <f>'[1]All Calculations'!BG$170</f>
        <v>0</v>
      </c>
      <c r="M91" s="57">
        <f t="shared" si="4"/>
        <v>0</v>
      </c>
      <c r="N91" s="58"/>
      <c r="O91" s="56" t="str">
        <f>'[1]All Calculations'!ED$1</f>
        <v>A published comorbidity index</v>
      </c>
      <c r="P91" s="50">
        <f>'[1]All Calculations'!ED$2</f>
        <v>48</v>
      </c>
      <c r="Q91" s="51">
        <f>'[1]All Calculations'!ED$166</f>
        <v>3</v>
      </c>
      <c r="R91" s="51">
        <f>'[1]All Calculations'!ED$167</f>
        <v>3</v>
      </c>
      <c r="S91" s="51">
        <f>'[1]All Calculations'!ED$170</f>
        <v>0</v>
      </c>
      <c r="T91" s="57">
        <f t="shared" si="5"/>
        <v>0</v>
      </c>
    </row>
    <row r="92" spans="1:20">
      <c r="A92" s="110" t="str">
        <f>'[1]All Calculations'!CG$1</f>
        <v>Comb. graft variables</v>
      </c>
      <c r="B92" s="50" t="str">
        <f>'[1]All Calculations'!CF$2</f>
        <v>19a</v>
      </c>
      <c r="C92" s="101">
        <f>'[1]All Calculations'!CG$166</f>
        <v>0</v>
      </c>
      <c r="D92" s="51">
        <f>'[1]All Calculations'!CE$167</f>
        <v>0</v>
      </c>
      <c r="E92" s="51">
        <f>'[1]All Calculations'!CE$170</f>
        <v>0</v>
      </c>
      <c r="F92" s="102">
        <f t="shared" si="3"/>
        <v>0</v>
      </c>
      <c r="G92" s="53"/>
      <c r="H92" s="116" t="str">
        <f>'[1]All Calculations'!CG$1</f>
        <v>Comb. graft variables</v>
      </c>
      <c r="I92" s="100" t="str">
        <f>'[1]All Calculations'!CG$2</f>
        <v>19x</v>
      </c>
      <c r="J92" s="101">
        <f>'[1]All Calculations'!CG$166</f>
        <v>0</v>
      </c>
      <c r="K92" s="101">
        <f>'[1]All Calculations'!CG$167</f>
        <v>0</v>
      </c>
      <c r="L92" s="51">
        <f>'[1]All Calculations'!CE$170</f>
        <v>0</v>
      </c>
      <c r="M92" s="102">
        <f t="shared" si="4"/>
        <v>0</v>
      </c>
      <c r="N92" s="58"/>
      <c r="O92" s="56" t="str">
        <f>'[1]All Calculations'!EE$1</f>
        <v>Heart rate</v>
      </c>
      <c r="P92" s="50">
        <f>'[1]All Calculations'!EE$2</f>
        <v>49</v>
      </c>
      <c r="Q92" s="51">
        <f>'[1]All Calculations'!EE$166</f>
        <v>0</v>
      </c>
      <c r="R92" s="51">
        <f>'[1]All Calculations'!EE$167</f>
        <v>0</v>
      </c>
      <c r="S92" s="51">
        <f>'[1]All Calculations'!EE$170</f>
        <v>0</v>
      </c>
      <c r="T92" s="57">
        <f t="shared" si="5"/>
        <v>0</v>
      </c>
    </row>
    <row r="93" spans="1:20">
      <c r="A93" s="49" t="str">
        <f>'[1]All Calculations'!CJ$1</f>
        <v>Blood pressure</v>
      </c>
      <c r="B93" s="100" t="str">
        <f>'[1]All Calculations'!CG$2</f>
        <v>19x</v>
      </c>
      <c r="C93" s="51">
        <f>'[1]All Calculations'!CJ$166</f>
        <v>0</v>
      </c>
      <c r="D93" s="51">
        <f>'[1]All Calculations'!CF$167</f>
        <v>0</v>
      </c>
      <c r="E93" s="51">
        <f>'[1]All Calculations'!CF$170</f>
        <v>0</v>
      </c>
      <c r="F93" s="57">
        <f t="shared" si="3"/>
        <v>0</v>
      </c>
      <c r="G93" s="53"/>
      <c r="H93" s="54" t="str">
        <f>'[1]All Calculations'!CJ$1</f>
        <v>Blood pressure</v>
      </c>
      <c r="I93" s="50" t="str">
        <f>'[1]All Calculations'!CJ$2</f>
        <v>21a</v>
      </c>
      <c r="J93" s="51">
        <f>'[1]All Calculations'!CJ$166</f>
        <v>0</v>
      </c>
      <c r="K93" s="51">
        <f>'[1]All Calculations'!CJ$167</f>
        <v>0</v>
      </c>
      <c r="L93" s="51">
        <f>'[1]All Calculations'!CF$170</f>
        <v>0</v>
      </c>
      <c r="M93" s="57">
        <f t="shared" si="4"/>
        <v>0</v>
      </c>
      <c r="N93" s="58"/>
      <c r="O93" s="56" t="str">
        <f>'[1]All Calculations'!EF$1</f>
        <v>Steroid use</v>
      </c>
      <c r="P93" s="50">
        <f>'[1]All Calculations'!EF$2</f>
        <v>50</v>
      </c>
      <c r="Q93" s="51">
        <f>'[1]All Calculations'!EF$166</f>
        <v>2</v>
      </c>
      <c r="R93" s="51">
        <f>'[1]All Calculations'!EF$167</f>
        <v>2</v>
      </c>
      <c r="S93" s="51">
        <f>'[1]All Calculations'!EF$170</f>
        <v>0</v>
      </c>
      <c r="T93" s="57">
        <f t="shared" si="5"/>
        <v>0</v>
      </c>
    </row>
    <row r="94" spans="1:20">
      <c r="A94" s="49" t="str">
        <f>'[1]All Calculations'!CT$1</f>
        <v>Cardiopulmonary bypass time</v>
      </c>
      <c r="B94" s="50" t="str">
        <f>'[1]All Calculations'!CJ$2</f>
        <v>21a</v>
      </c>
      <c r="C94" s="51">
        <f>'[1]All Calculations'!CT$166</f>
        <v>0</v>
      </c>
      <c r="D94" s="51">
        <f>'[1]All Calculations'!CG$167</f>
        <v>0</v>
      </c>
      <c r="E94" s="51">
        <f>'[1]All Calculations'!CG$170</f>
        <v>0</v>
      </c>
      <c r="F94" s="57">
        <f t="shared" si="3"/>
        <v>0</v>
      </c>
      <c r="G94" s="53"/>
      <c r="H94" s="54" t="str">
        <f>'[1]All Calculations'!CT$1</f>
        <v>Cardiopulmonary bypass time</v>
      </c>
      <c r="I94" s="50">
        <f>'[1]All Calculations'!CT$2</f>
        <v>28</v>
      </c>
      <c r="J94" s="51">
        <f>'[1]All Calculations'!CT$166</f>
        <v>0</v>
      </c>
      <c r="K94" s="51">
        <f>'[1]All Calculations'!CT$167</f>
        <v>0</v>
      </c>
      <c r="L94" s="51">
        <f>'[1]All Calculations'!CG$170</f>
        <v>0</v>
      </c>
      <c r="M94" s="57">
        <f t="shared" si="4"/>
        <v>0</v>
      </c>
      <c r="N94" s="58"/>
      <c r="O94" s="56" t="str">
        <f>'[1]All Calculations'!EG$1</f>
        <v>Preoperative cardiac biomarkers</v>
      </c>
      <c r="P94" s="50">
        <f>'[1]All Calculations'!EG$2</f>
        <v>51</v>
      </c>
      <c r="Q94" s="51">
        <f>'[1]All Calculations'!EG$166</f>
        <v>2</v>
      </c>
      <c r="R94" s="51">
        <f>'[1]All Calculations'!EG$167</f>
        <v>2</v>
      </c>
      <c r="S94" s="51">
        <f>'[1]All Calculations'!EG$170</f>
        <v>0</v>
      </c>
      <c r="T94" s="57">
        <f t="shared" si="5"/>
        <v>0</v>
      </c>
    </row>
    <row r="95" spans="1:20">
      <c r="A95" s="49" t="str">
        <f>'[1]All Calculations'!DA$1</f>
        <v>Center's case frequency</v>
      </c>
      <c r="B95" s="50">
        <f>'[1]All Calculations'!CT$2</f>
        <v>28</v>
      </c>
      <c r="C95" s="51">
        <f>'[1]All Calculations'!DA$166</f>
        <v>0</v>
      </c>
      <c r="D95" s="51">
        <f>'[1]All Calculations'!CJ$167</f>
        <v>0</v>
      </c>
      <c r="E95" s="51">
        <f>'[1]All Calculations'!CJ$170</f>
        <v>0</v>
      </c>
      <c r="F95" s="57">
        <f t="shared" si="3"/>
        <v>0</v>
      </c>
      <c r="G95" s="53"/>
      <c r="H95" s="54" t="str">
        <f>'[1]All Calculations'!DA$1</f>
        <v>Center's case frequency</v>
      </c>
      <c r="I95" s="50" t="str">
        <f>'[1]All Calculations'!DA$2</f>
        <v>32b</v>
      </c>
      <c r="J95" s="51">
        <f>'[1]All Calculations'!DA$166</f>
        <v>0</v>
      </c>
      <c r="K95" s="51">
        <f>'[1]All Calculations'!DA$167</f>
        <v>0</v>
      </c>
      <c r="L95" s="51">
        <f>'[1]All Calculations'!CJ$170</f>
        <v>0</v>
      </c>
      <c r="M95" s="57">
        <f t="shared" si="4"/>
        <v>0</v>
      </c>
      <c r="N95" s="58"/>
      <c r="O95" s="56" t="str">
        <f>'[1]All Calculations'!EH$1</f>
        <v>Other preoperative labs</v>
      </c>
      <c r="P95" s="50" t="str">
        <f>'[1]All Calculations'!EH$2</f>
        <v>51a</v>
      </c>
      <c r="Q95" s="51">
        <f>'[1]All Calculations'!EH$166</f>
        <v>3</v>
      </c>
      <c r="R95" s="51">
        <f>'[1]All Calculations'!EH$167</f>
        <v>3</v>
      </c>
      <c r="S95" s="51">
        <f>'[1]All Calculations'!EH$170</f>
        <v>0</v>
      </c>
      <c r="T95" s="57">
        <f t="shared" si="5"/>
        <v>0</v>
      </c>
    </row>
    <row r="96" spans="1:20">
      <c r="A96" s="49" t="str">
        <f>'[1]All Calculations'!DB$1</f>
        <v>Aortic cross-clamp duration</v>
      </c>
      <c r="B96" s="50" t="str">
        <f>'[1]All Calculations'!DA$2</f>
        <v>32b</v>
      </c>
      <c r="C96" s="51">
        <f>'[1]All Calculations'!DB$166</f>
        <v>0</v>
      </c>
      <c r="D96" s="51">
        <f>'[1]All Calculations'!CT$167</f>
        <v>0</v>
      </c>
      <c r="E96" s="51">
        <f>'[1]All Calculations'!CT$170</f>
        <v>0</v>
      </c>
      <c r="F96" s="57">
        <f t="shared" si="3"/>
        <v>0</v>
      </c>
      <c r="G96" s="53"/>
      <c r="H96" s="54" t="str">
        <f>'[1]All Calculations'!DB$1</f>
        <v>Aortic cross-clamp duration</v>
      </c>
      <c r="I96" s="50">
        <f>'[1]All Calculations'!DB$2</f>
        <v>33</v>
      </c>
      <c r="J96" s="51">
        <f>'[1]All Calculations'!DB$166</f>
        <v>0</v>
      </c>
      <c r="K96" s="51">
        <f>'[1]All Calculations'!DB$167</f>
        <v>0</v>
      </c>
      <c r="L96" s="51">
        <f>'[1]All Calculations'!CT$170</f>
        <v>0</v>
      </c>
      <c r="M96" s="57">
        <f t="shared" si="4"/>
        <v>0</v>
      </c>
      <c r="N96" s="58"/>
      <c r="O96" s="56" t="str">
        <f>'[1]All Calculations'!EI$1</f>
        <v>Serum albumin</v>
      </c>
      <c r="P96" s="50" t="str">
        <f>'[1]All Calculations'!EI$2</f>
        <v>51b</v>
      </c>
      <c r="Q96" s="51">
        <f>'[1]All Calculations'!EI$166</f>
        <v>1</v>
      </c>
      <c r="R96" s="51">
        <f>'[1]All Calculations'!EI$167</f>
        <v>1</v>
      </c>
      <c r="S96" s="51">
        <f>'[1]All Calculations'!EI$170</f>
        <v>0</v>
      </c>
      <c r="T96" s="57">
        <f t="shared" si="5"/>
        <v>0</v>
      </c>
    </row>
    <row r="97" spans="1:20">
      <c r="A97" s="49" t="str">
        <f>'[1]All Calculations'!DE$1</f>
        <v>Abdominal aortic aneurysm</v>
      </c>
      <c r="B97" s="50">
        <f>'[1]All Calculations'!DB$2</f>
        <v>33</v>
      </c>
      <c r="C97" s="51">
        <f>'[1]All Calculations'!DE$166</f>
        <v>0</v>
      </c>
      <c r="D97" s="51">
        <f>'[1]All Calculations'!DA$167</f>
        <v>0</v>
      </c>
      <c r="E97" s="51">
        <f>'[1]All Calculations'!DA$170</f>
        <v>0</v>
      </c>
      <c r="F97" s="57">
        <f t="shared" si="3"/>
        <v>0</v>
      </c>
      <c r="G97" s="53"/>
      <c r="H97" s="54" t="str">
        <f>'[1]All Calculations'!DE$1</f>
        <v>Abdominal aortic aneurysm</v>
      </c>
      <c r="I97" s="50">
        <f>'[1]All Calculations'!DE$2</f>
        <v>36</v>
      </c>
      <c r="J97" s="51">
        <f>'[1]All Calculations'!DE$166</f>
        <v>0</v>
      </c>
      <c r="K97" s="51">
        <f>'[1]All Calculations'!DE$167</f>
        <v>0</v>
      </c>
      <c r="L97" s="51">
        <f>'[1]All Calculations'!DA$170</f>
        <v>0</v>
      </c>
      <c r="M97" s="57">
        <f t="shared" si="4"/>
        <v>0</v>
      </c>
      <c r="N97" s="58"/>
      <c r="O97" s="56" t="str">
        <f>'[1]All Calculations'!EJ$1</f>
        <v>Other preoperative comorbidities</v>
      </c>
      <c r="P97" s="50">
        <f>'[1]All Calculations'!EJ$2</f>
        <v>52</v>
      </c>
      <c r="Q97" s="51">
        <f>'[1]All Calculations'!EJ$166</f>
        <v>0</v>
      </c>
      <c r="R97" s="51">
        <f>'[1]All Calculations'!EJ$167</f>
        <v>0</v>
      </c>
      <c r="S97" s="51">
        <f>'[1]All Calculations'!EJ$170</f>
        <v>0</v>
      </c>
      <c r="T97" s="57">
        <f t="shared" si="5"/>
        <v>0</v>
      </c>
    </row>
    <row r="98" spans="1:20">
      <c r="A98" s="49" t="str">
        <f>'[1]All Calculations'!DZ$1</f>
        <v>Refused blood products</v>
      </c>
      <c r="B98" s="50">
        <f>'[1]All Calculations'!DE$2</f>
        <v>36</v>
      </c>
      <c r="C98" s="51">
        <f>'[1]All Calculations'!DZ$166</f>
        <v>0</v>
      </c>
      <c r="D98" s="51">
        <f>'[1]All Calculations'!DB$167</f>
        <v>0</v>
      </c>
      <c r="E98" s="51">
        <f>'[1]All Calculations'!DB$170</f>
        <v>0</v>
      </c>
      <c r="F98" s="57">
        <f t="shared" si="3"/>
        <v>0</v>
      </c>
      <c r="G98" s="53"/>
      <c r="H98" s="54" t="str">
        <f>'[1]All Calculations'!DZ$1</f>
        <v>Refused blood products</v>
      </c>
      <c r="I98" s="50" t="str">
        <f>'[1]All Calculations'!DZ$2</f>
        <v>44b</v>
      </c>
      <c r="J98" s="51">
        <f>'[1]All Calculations'!DZ$166</f>
        <v>0</v>
      </c>
      <c r="K98" s="51">
        <f>'[1]All Calculations'!DZ$167</f>
        <v>0</v>
      </c>
      <c r="L98" s="51">
        <f>'[1]All Calculations'!DB$170</f>
        <v>0</v>
      </c>
      <c r="M98" s="57">
        <f t="shared" si="4"/>
        <v>0</v>
      </c>
      <c r="N98" s="58"/>
      <c r="O98" s="56" t="str">
        <f>'[1]All Calculations'!EK$1</f>
        <v>ACE inhibitor use</v>
      </c>
      <c r="P98" s="50">
        <f>'[1]All Calculations'!EK$2</f>
        <v>53</v>
      </c>
      <c r="Q98" s="51">
        <f>'[1]All Calculations'!EK$166</f>
        <v>1</v>
      </c>
      <c r="R98" s="51">
        <f>'[1]All Calculations'!EK$167</f>
        <v>1</v>
      </c>
      <c r="S98" s="51">
        <f>'[1]All Calculations'!EK$170</f>
        <v>0</v>
      </c>
      <c r="T98" s="57">
        <f t="shared" si="5"/>
        <v>0</v>
      </c>
    </row>
    <row r="99" spans="1:20">
      <c r="A99" s="49" t="str">
        <f>'[1]All Calculations'!EC$1</f>
        <v>Concurrent procedure</v>
      </c>
      <c r="B99" s="50" t="str">
        <f>'[1]All Calculations'!DZ$2</f>
        <v>44b</v>
      </c>
      <c r="C99" s="51">
        <f>'[1]All Calculations'!EC$166</f>
        <v>0</v>
      </c>
      <c r="D99" s="51">
        <f>'[1]All Calculations'!DE$167</f>
        <v>0</v>
      </c>
      <c r="E99" s="51">
        <f>'[1]All Calculations'!DE$170</f>
        <v>0</v>
      </c>
      <c r="F99" s="57">
        <f t="shared" si="3"/>
        <v>0</v>
      </c>
      <c r="G99" s="53"/>
      <c r="H99" s="54" t="str">
        <f>'[1]All Calculations'!EC$1</f>
        <v>Concurrent procedure</v>
      </c>
      <c r="I99" s="50">
        <f>'[1]All Calculations'!EC$2</f>
        <v>47</v>
      </c>
      <c r="J99" s="51">
        <f>'[1]All Calculations'!EC$166</f>
        <v>0</v>
      </c>
      <c r="K99" s="51">
        <f>'[1]All Calculations'!EC$167</f>
        <v>0</v>
      </c>
      <c r="L99" s="51">
        <f>'[1]All Calculations'!DE$170</f>
        <v>0</v>
      </c>
      <c r="M99" s="57">
        <f t="shared" si="4"/>
        <v>0</v>
      </c>
      <c r="N99" s="58"/>
      <c r="O99" s="56" t="str">
        <f>'[1]All Calculations'!EM$1</f>
        <v>Patient education level / literacy</v>
      </c>
      <c r="P99" s="50">
        <f>'[1]All Calculations'!EM$2</f>
        <v>55</v>
      </c>
      <c r="Q99" s="51">
        <f>'[1]All Calculations'!EM$166</f>
        <v>0</v>
      </c>
      <c r="R99" s="51">
        <f>'[1]All Calculations'!EM$167</f>
        <v>0</v>
      </c>
      <c r="S99" s="51">
        <f>'[1]All Calculations'!EM$170</f>
        <v>0</v>
      </c>
      <c r="T99" s="57">
        <f t="shared" si="5"/>
        <v>0</v>
      </c>
    </row>
    <row r="100" spans="1:20">
      <c r="A100" s="49" t="str">
        <f>'[1]All Calculations'!EE$1</f>
        <v>Heart rate</v>
      </c>
      <c r="B100" s="50">
        <f>'[1]All Calculations'!EC$2</f>
        <v>47</v>
      </c>
      <c r="C100" s="51">
        <f>'[1]All Calculations'!EE$166</f>
        <v>0</v>
      </c>
      <c r="D100" s="51">
        <f>'[1]All Calculations'!DZ$167</f>
        <v>0</v>
      </c>
      <c r="E100" s="51">
        <f>'[1]All Calculations'!DZ$170</f>
        <v>0</v>
      </c>
      <c r="F100" s="57">
        <f t="shared" si="3"/>
        <v>0</v>
      </c>
      <c r="G100" s="53"/>
      <c r="H100" s="54" t="str">
        <f>'[1]All Calculations'!EE$1</f>
        <v>Heart rate</v>
      </c>
      <c r="I100" s="50">
        <f>'[1]All Calculations'!EE$2</f>
        <v>49</v>
      </c>
      <c r="J100" s="51">
        <f>'[1]All Calculations'!EE$166</f>
        <v>0</v>
      </c>
      <c r="K100" s="51">
        <f>'[1]All Calculations'!EE$167</f>
        <v>0</v>
      </c>
      <c r="L100" s="51">
        <f>'[1]All Calculations'!DZ$170</f>
        <v>0</v>
      </c>
      <c r="M100" s="57">
        <f t="shared" si="4"/>
        <v>0</v>
      </c>
      <c r="N100" s="58"/>
      <c r="O100" s="56" t="str">
        <f>'[1]All Calculations'!EN$1</f>
        <v>ASA Classification</v>
      </c>
      <c r="P100" s="50">
        <f>'[1]All Calculations'!EN$2</f>
        <v>56</v>
      </c>
      <c r="Q100" s="51">
        <f>'[1]All Calculations'!EN$166</f>
        <v>1</v>
      </c>
      <c r="R100" s="51">
        <f>'[1]All Calculations'!EN$167</f>
        <v>1</v>
      </c>
      <c r="S100" s="51">
        <f>'[1]All Calculations'!EN$170</f>
        <v>0</v>
      </c>
      <c r="T100" s="57">
        <f t="shared" si="5"/>
        <v>0</v>
      </c>
    </row>
    <row r="101" spans="1:20">
      <c r="A101" s="49" t="str">
        <f>'[1]All Calculations'!EJ$1</f>
        <v>Other preoperative comorbidities</v>
      </c>
      <c r="B101" s="50">
        <f>'[1]All Calculations'!EE$2</f>
        <v>49</v>
      </c>
      <c r="C101" s="51">
        <f>'[1]All Calculations'!EJ$166</f>
        <v>0</v>
      </c>
      <c r="D101" s="51">
        <f>'[1]All Calculations'!EC$167</f>
        <v>0</v>
      </c>
      <c r="E101" s="51">
        <f>'[1]All Calculations'!EC$170</f>
        <v>0</v>
      </c>
      <c r="F101" s="57">
        <f t="shared" si="3"/>
        <v>0</v>
      </c>
      <c r="G101" s="53"/>
      <c r="H101" s="54" t="str">
        <f>'[1]All Calculations'!EJ$1</f>
        <v>Other preoperative comorbidities</v>
      </c>
      <c r="I101" s="50">
        <f>'[1]All Calculations'!EJ$2</f>
        <v>52</v>
      </c>
      <c r="J101" s="51">
        <f>'[1]All Calculations'!EJ$166</f>
        <v>0</v>
      </c>
      <c r="K101" s="51">
        <f>'[1]All Calculations'!EJ$167</f>
        <v>0</v>
      </c>
      <c r="L101" s="51">
        <f>'[1]All Calculations'!EC$170</f>
        <v>0</v>
      </c>
      <c r="M101" s="57">
        <f t="shared" si="4"/>
        <v>0</v>
      </c>
      <c r="N101" s="58"/>
      <c r="O101" s="56" t="str">
        <f>'[1]All Calculations'!EO$1</f>
        <v>Insurance type or status</v>
      </c>
      <c r="P101" s="50">
        <f>'[1]All Calculations'!EO$2</f>
        <v>57</v>
      </c>
      <c r="Q101" s="51">
        <f>'[1]All Calculations'!EO$166</f>
        <v>1</v>
      </c>
      <c r="R101" s="51">
        <f>'[1]All Calculations'!EO$167</f>
        <v>1</v>
      </c>
      <c r="S101" s="51">
        <f>'[1]All Calculations'!EO$170</f>
        <v>0</v>
      </c>
      <c r="T101" s="57">
        <f t="shared" si="5"/>
        <v>0</v>
      </c>
    </row>
    <row r="102" spans="1:20">
      <c r="A102" s="49" t="str">
        <f>'[1]All Calculations'!EM$1</f>
        <v>Patient education level / literacy</v>
      </c>
      <c r="B102" s="50">
        <f>'[1]All Calculations'!EJ$2</f>
        <v>52</v>
      </c>
      <c r="C102" s="51">
        <f>'[1]All Calculations'!EM$166</f>
        <v>0</v>
      </c>
      <c r="D102" s="51">
        <f>'[1]All Calculations'!EE$167</f>
        <v>0</v>
      </c>
      <c r="E102" s="51">
        <f>'[1]All Calculations'!EE$170</f>
        <v>0</v>
      </c>
      <c r="F102" s="57">
        <f t="shared" si="3"/>
        <v>0</v>
      </c>
      <c r="G102" s="53"/>
      <c r="H102" s="54" t="str">
        <f>'[1]All Calculations'!EM$1</f>
        <v>Patient education level / literacy</v>
      </c>
      <c r="I102" s="50">
        <f>'[1]All Calculations'!EM$2</f>
        <v>55</v>
      </c>
      <c r="J102" s="51">
        <f>'[1]All Calculations'!EM$166</f>
        <v>0</v>
      </c>
      <c r="K102" s="51">
        <f>'[1]All Calculations'!EM$167</f>
        <v>0</v>
      </c>
      <c r="L102" s="51">
        <f>'[1]All Calculations'!EE$170</f>
        <v>0</v>
      </c>
      <c r="M102" s="57">
        <f t="shared" si="4"/>
        <v>0</v>
      </c>
      <c r="N102" s="58"/>
      <c r="O102" s="56" t="str">
        <f>'[1]All Calculations'!EQ$1</f>
        <v>Left ventricular hypertrophy</v>
      </c>
      <c r="P102" s="50">
        <f>'[1]All Calculations'!EQ$2</f>
        <v>59</v>
      </c>
      <c r="Q102" s="51">
        <f>'[1]All Calculations'!EQ$166</f>
        <v>0</v>
      </c>
      <c r="R102" s="51">
        <f>'[1]All Calculations'!EQ$167</f>
        <v>0</v>
      </c>
      <c r="S102" s="51">
        <f>'[1]All Calculations'!EQ$170</f>
        <v>0</v>
      </c>
      <c r="T102" s="57">
        <f t="shared" si="5"/>
        <v>0</v>
      </c>
    </row>
    <row r="103" spans="1:20">
      <c r="A103" s="49" t="str">
        <f>'[1]All Calculations'!EQ$1</f>
        <v>Left ventricular hypertrophy</v>
      </c>
      <c r="B103" s="50">
        <f>'[1]All Calculations'!EM$2</f>
        <v>55</v>
      </c>
      <c r="C103" s="51">
        <f>'[1]All Calculations'!EQ$166</f>
        <v>0</v>
      </c>
      <c r="D103" s="51">
        <f>'[1]All Calculations'!EJ$167</f>
        <v>0</v>
      </c>
      <c r="E103" s="51">
        <f>'[1]All Calculations'!EJ$170</f>
        <v>0</v>
      </c>
      <c r="F103" s="57">
        <f t="shared" si="3"/>
        <v>0</v>
      </c>
      <c r="G103" s="53"/>
      <c r="H103" s="54" t="str">
        <f>'[1]All Calculations'!EQ$1</f>
        <v>Left ventricular hypertrophy</v>
      </c>
      <c r="I103" s="50">
        <f>'[1]All Calculations'!EQ$2</f>
        <v>59</v>
      </c>
      <c r="J103" s="51">
        <f>'[1]All Calculations'!EQ$166</f>
        <v>0</v>
      </c>
      <c r="K103" s="51">
        <f>'[1]All Calculations'!EQ$167</f>
        <v>0</v>
      </c>
      <c r="L103" s="51">
        <f>'[1]All Calculations'!EJ$170</f>
        <v>0</v>
      </c>
      <c r="M103" s="57">
        <f t="shared" si="4"/>
        <v>0</v>
      </c>
      <c r="N103" s="58"/>
      <c r="O103" s="56" t="str">
        <f>'[1]All Calculations'!ER$1</f>
        <v>Time from admission to procedure</v>
      </c>
      <c r="P103" s="50">
        <f>'[1]All Calculations'!ER$2</f>
        <v>60</v>
      </c>
      <c r="Q103" s="51">
        <f>'[1]All Calculations'!ER$166</f>
        <v>0</v>
      </c>
      <c r="R103" s="51">
        <f>'[1]All Calculations'!ER$167</f>
        <v>0</v>
      </c>
      <c r="S103" s="51">
        <f>'[1]All Calculations'!ER$170</f>
        <v>0</v>
      </c>
      <c r="T103" s="57">
        <f t="shared" si="5"/>
        <v>0</v>
      </c>
    </row>
    <row r="104" spans="1:20">
      <c r="A104" s="49" t="str">
        <f>'[1]All Calculations'!ER$1</f>
        <v>Time from admission to procedure</v>
      </c>
      <c r="B104" s="50">
        <f>'[1]All Calculations'!EQ$2</f>
        <v>59</v>
      </c>
      <c r="C104" s="51">
        <f>'[1]All Calculations'!ER$166</f>
        <v>0</v>
      </c>
      <c r="D104" s="51">
        <f>'[1]All Calculations'!EM$167</f>
        <v>0</v>
      </c>
      <c r="E104" s="51">
        <f>'[1]All Calculations'!EM$170</f>
        <v>0</v>
      </c>
      <c r="F104" s="57">
        <f t="shared" si="3"/>
        <v>0</v>
      </c>
      <c r="G104" s="53"/>
      <c r="H104" s="54" t="str">
        <f>'[1]All Calculations'!ER$1</f>
        <v>Time from admission to procedure</v>
      </c>
      <c r="I104" s="50">
        <f>'[1]All Calculations'!ER$2</f>
        <v>60</v>
      </c>
      <c r="J104" s="51">
        <f>'[1]All Calculations'!ER$166</f>
        <v>0</v>
      </c>
      <c r="K104" s="51">
        <f>'[1]All Calculations'!ER$167</f>
        <v>0</v>
      </c>
      <c r="L104" s="51">
        <f>'[1]All Calculations'!EM$170</f>
        <v>0</v>
      </c>
      <c r="M104" s="57">
        <f t="shared" si="4"/>
        <v>0</v>
      </c>
      <c r="N104" s="58"/>
      <c r="O104" s="56" t="str">
        <f>'[1]All Calculations'!ES$1</f>
        <v>Acute mental status changes</v>
      </c>
      <c r="P104" s="50">
        <f>'[1]All Calculations'!ES$2</f>
        <v>61</v>
      </c>
      <c r="Q104" s="51">
        <f>'[1]All Calculations'!ES$166</f>
        <v>1</v>
      </c>
      <c r="R104" s="51">
        <f>'[1]All Calculations'!ES$167</f>
        <v>1</v>
      </c>
      <c r="S104" s="51">
        <f>'[1]All Calculations'!ES$170</f>
        <v>0</v>
      </c>
      <c r="T104" s="57">
        <f t="shared" si="5"/>
        <v>0</v>
      </c>
    </row>
    <row r="105" spans="1:20">
      <c r="A105" s="49" t="str">
        <f>'[1]All Calculations'!EU$1</f>
        <v>Intraoperative variables</v>
      </c>
      <c r="B105" s="50">
        <f>'[1]All Calculations'!ER$2</f>
        <v>60</v>
      </c>
      <c r="C105" s="51">
        <f>'[1]All Calculations'!EU$166</f>
        <v>0</v>
      </c>
      <c r="D105" s="51">
        <f>'[1]All Calculations'!EQ$167</f>
        <v>0</v>
      </c>
      <c r="E105" s="51">
        <f>'[1]All Calculations'!EQ$170</f>
        <v>0</v>
      </c>
      <c r="F105" s="57">
        <f t="shared" si="3"/>
        <v>0</v>
      </c>
      <c r="G105" s="53"/>
      <c r="H105" s="54" t="str">
        <f>'[1]All Calculations'!EU$1</f>
        <v>Intraoperative variables</v>
      </c>
      <c r="I105" s="50">
        <f>'[1]All Calculations'!EU$2</f>
        <v>888</v>
      </c>
      <c r="J105" s="51">
        <f>'[1]All Calculations'!EU$166</f>
        <v>0</v>
      </c>
      <c r="K105" s="51">
        <f>'[1]All Calculations'!EU$167</f>
        <v>0</v>
      </c>
      <c r="L105" s="51">
        <f>'[1]All Calculations'!EQ$170</f>
        <v>0</v>
      </c>
      <c r="M105" s="57">
        <f t="shared" si="4"/>
        <v>0</v>
      </c>
      <c r="N105" s="58"/>
      <c r="O105" s="56" t="str">
        <f>'[1]All Calculations'!EU$1</f>
        <v>Intraoperative variables</v>
      </c>
      <c r="P105" s="50">
        <f>'[1]All Calculations'!EU$2</f>
        <v>888</v>
      </c>
      <c r="Q105" s="51">
        <f>'[1]All Calculations'!EU$166</f>
        <v>0</v>
      </c>
      <c r="R105" s="51">
        <f>'[1]All Calculations'!EU$167</f>
        <v>0</v>
      </c>
      <c r="S105" s="51">
        <f>'[1]All Calculations'!EU$170</f>
        <v>0</v>
      </c>
      <c r="T105" s="57">
        <f t="shared" si="5"/>
        <v>0</v>
      </c>
    </row>
    <row r="106" spans="1:20" ht="17" thickBot="1">
      <c r="A106" s="160" t="str">
        <f>'[1]All Calculations'!EV$1</f>
        <v>Postoperative variables</v>
      </c>
      <c r="B106" s="161">
        <f>'[1]All Calculations'!EU$2</f>
        <v>888</v>
      </c>
      <c r="C106" s="113">
        <f>'[1]All Calculations'!EV$166</f>
        <v>0</v>
      </c>
      <c r="D106" s="113">
        <f>'[1]All Calculations'!ER$167</f>
        <v>0</v>
      </c>
      <c r="E106" s="113">
        <f>'[1]All Calculations'!ER$170</f>
        <v>0</v>
      </c>
      <c r="F106" s="114">
        <f t="shared" si="3"/>
        <v>0</v>
      </c>
      <c r="G106" s="163"/>
      <c r="H106" s="164" t="str">
        <f>'[1]All Calculations'!EV$1</f>
        <v>Postoperative variables</v>
      </c>
      <c r="I106" s="161">
        <f>'[1]All Calculations'!EV$2</f>
        <v>999</v>
      </c>
      <c r="J106" s="113">
        <f>'[1]All Calculations'!EV$166</f>
        <v>0</v>
      </c>
      <c r="K106" s="113">
        <f>'[1]All Calculations'!EV$167</f>
        <v>0</v>
      </c>
      <c r="L106" s="113">
        <f>'[1]All Calculations'!ER$170</f>
        <v>0</v>
      </c>
      <c r="M106" s="114">
        <f t="shared" si="4"/>
        <v>0</v>
      </c>
      <c r="N106" s="167"/>
      <c r="O106" s="112" t="str">
        <f>'[1]All Calculations'!EV$1</f>
        <v>Postoperative variables</v>
      </c>
      <c r="P106" s="161">
        <f>'[1]All Calculations'!EV$2</f>
        <v>999</v>
      </c>
      <c r="Q106" s="113">
        <f>'[1]All Calculations'!EV$166</f>
        <v>0</v>
      </c>
      <c r="R106" s="113">
        <f>'[1]All Calculations'!EV$167</f>
        <v>0</v>
      </c>
      <c r="S106" s="113">
        <f>'[1]All Calculations'!EV$170</f>
        <v>0</v>
      </c>
      <c r="T106" s="114">
        <f t="shared" si="5"/>
        <v>0</v>
      </c>
    </row>
    <row r="107" spans="1:20">
      <c r="A107" s="4" t="s">
        <v>37</v>
      </c>
      <c r="C107" s="4">
        <f>COUNTIFS(C5:C106,"&gt;0",A5:A106,"&lt;&gt;Comb.*")</f>
        <v>76</v>
      </c>
      <c r="H107" s="4" t="s">
        <v>37</v>
      </c>
      <c r="I107" s="4" t="s">
        <v>37</v>
      </c>
      <c r="J107" s="139"/>
      <c r="K107" s="5">
        <f>COUNTIFS(K4:K106,"&gt;0",H4:H106,"&lt;&gt;Comb.*")</f>
        <v>75</v>
      </c>
      <c r="L107" s="4">
        <f>COUNTIFS(L5:L106,"&gt;0",I5:I106,"&lt;&gt;Comb.*")</f>
        <v>49</v>
      </c>
      <c r="O107" s="4" t="s">
        <v>37</v>
      </c>
      <c r="P107" s="4"/>
      <c r="Q107" s="4" t="s">
        <v>37</v>
      </c>
      <c r="R107" s="139"/>
      <c r="S107" s="5">
        <f>COUNTIFS(S4:S106,"&gt;0",O4:O106,"&lt;&gt;Comb.*")</f>
        <v>39</v>
      </c>
    </row>
    <row r="161" spans="1:153" s="5" customFormat="1">
      <c r="A161" s="4"/>
      <c r="B161" s="139"/>
      <c r="C161" s="4"/>
      <c r="D161" s="4"/>
      <c r="E161" s="4"/>
      <c r="F161" s="4"/>
      <c r="G161" s="4"/>
      <c r="H161" s="4"/>
      <c r="I161" s="139"/>
      <c r="J161" s="4"/>
      <c r="L161" s="4"/>
      <c r="N161" s="4"/>
      <c r="O161" s="4"/>
      <c r="P161" s="139"/>
      <c r="Q161" s="4"/>
      <c r="R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row>
    <row r="162" spans="1:153" s="5" customFormat="1">
      <c r="A162" s="4"/>
      <c r="B162" s="139"/>
      <c r="C162" s="4"/>
      <c r="D162" s="4"/>
      <c r="E162" s="4"/>
      <c r="F162" s="4"/>
      <c r="G162" s="4"/>
      <c r="H162" s="4"/>
      <c r="I162" s="139"/>
      <c r="J162" s="4"/>
      <c r="L162" s="4"/>
      <c r="N162" s="4"/>
      <c r="O162" s="4"/>
      <c r="P162" s="139"/>
      <c r="Q162" s="4"/>
      <c r="R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row>
    <row r="163" spans="1:153" s="5" customFormat="1">
      <c r="A163" s="4"/>
      <c r="B163" s="139"/>
      <c r="C163" s="4"/>
      <c r="D163" s="4"/>
      <c r="E163" s="4"/>
      <c r="F163" s="4"/>
      <c r="G163" s="4"/>
      <c r="H163" s="4"/>
      <c r="I163" s="139"/>
      <c r="J163" s="4"/>
      <c r="L163" s="4"/>
      <c r="N163" s="4"/>
      <c r="O163" s="4"/>
      <c r="P163" s="139"/>
      <c r="Q163" s="4"/>
      <c r="R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row>
    <row r="164" spans="1:153" s="5" customFormat="1">
      <c r="A164" s="4"/>
      <c r="B164" s="139"/>
      <c r="C164" s="4"/>
      <c r="D164" s="4"/>
      <c r="E164" s="4"/>
      <c r="F164" s="4"/>
      <c r="G164" s="4"/>
      <c r="H164" s="4"/>
      <c r="I164" s="139"/>
      <c r="J164" s="4"/>
      <c r="L164" s="4"/>
      <c r="N164" s="4"/>
      <c r="O164" s="4"/>
      <c r="P164" s="139"/>
      <c r="Q164" s="4"/>
      <c r="R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row>
    <row r="165" spans="1:153" s="5" customFormat="1">
      <c r="A165" s="4"/>
      <c r="B165" s="139"/>
      <c r="C165" s="4"/>
      <c r="D165" s="4"/>
      <c r="E165" s="4"/>
      <c r="F165" s="4"/>
      <c r="G165" s="4"/>
      <c r="H165" s="4"/>
      <c r="I165" s="139"/>
      <c r="J165" s="4"/>
      <c r="L165" s="4"/>
      <c r="N165" s="4"/>
      <c r="O165" s="4"/>
      <c r="P165" s="139"/>
      <c r="Q165" s="4"/>
      <c r="R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row>
    <row r="166" spans="1:153" s="5" customFormat="1">
      <c r="A166" s="4"/>
      <c r="B166" s="139"/>
      <c r="C166" s="4"/>
      <c r="D166" s="4"/>
      <c r="E166" s="4"/>
      <c r="F166" s="4"/>
      <c r="G166" s="4"/>
      <c r="H166" s="4"/>
      <c r="I166" s="139"/>
      <c r="J166" s="4"/>
      <c r="L166" s="4"/>
      <c r="N166" s="4"/>
      <c r="O166" s="4"/>
      <c r="P166" s="139"/>
      <c r="Q166" s="4"/>
      <c r="R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row>
    <row r="167" spans="1:153" s="5" customFormat="1">
      <c r="A167" s="4"/>
      <c r="B167" s="139"/>
      <c r="C167" s="4"/>
      <c r="D167" s="4"/>
      <c r="E167" s="4"/>
      <c r="F167" s="4"/>
      <c r="G167" s="4"/>
      <c r="H167" s="4"/>
      <c r="I167" s="139"/>
      <c r="J167" s="4"/>
      <c r="L167" s="4"/>
      <c r="N167" s="4"/>
      <c r="O167" s="4"/>
      <c r="P167" s="139"/>
      <c r="Q167" s="4"/>
      <c r="R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row>
    <row r="168" spans="1:153" s="5" customFormat="1">
      <c r="A168" s="4"/>
      <c r="B168" s="139"/>
      <c r="C168" s="4"/>
      <c r="D168" s="4"/>
      <c r="E168" s="4"/>
      <c r="F168" s="4"/>
      <c r="G168" s="4"/>
      <c r="H168" s="4"/>
      <c r="I168" s="139"/>
      <c r="J168" s="4"/>
      <c r="L168" s="4"/>
      <c r="N168" s="4"/>
      <c r="O168" s="4"/>
      <c r="P168" s="139"/>
      <c r="Q168" s="4"/>
      <c r="R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row>
    <row r="169" spans="1:153" s="5" customFormat="1">
      <c r="A169" s="4"/>
      <c r="B169" s="139"/>
      <c r="C169" s="4"/>
      <c r="D169" s="4"/>
      <c r="E169" s="4"/>
      <c r="F169" s="4"/>
      <c r="G169" s="4"/>
      <c r="H169" s="4"/>
      <c r="I169" s="139"/>
      <c r="J169" s="4"/>
      <c r="L169" s="4"/>
      <c r="N169" s="4"/>
      <c r="O169" s="4"/>
      <c r="P169" s="139"/>
      <c r="Q169" s="4"/>
      <c r="R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row>
    <row r="170" spans="1:153" s="5" customFormat="1">
      <c r="A170" s="4"/>
      <c r="B170" s="139"/>
      <c r="C170" s="4"/>
      <c r="D170" s="4"/>
      <c r="E170" s="4"/>
      <c r="F170" s="4"/>
      <c r="G170" s="4"/>
      <c r="H170" s="4"/>
      <c r="I170" s="139"/>
      <c r="J170" s="4"/>
      <c r="L170" s="4"/>
      <c r="N170" s="4"/>
      <c r="O170" s="4"/>
      <c r="P170" s="139"/>
      <c r="Q170" s="4"/>
      <c r="R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row>
    <row r="171" spans="1:153" s="5" customFormat="1">
      <c r="A171" s="4"/>
      <c r="B171" s="139"/>
      <c r="C171" s="4"/>
      <c r="D171" s="4"/>
      <c r="E171" s="4"/>
      <c r="F171" s="4"/>
      <c r="G171" s="4"/>
      <c r="H171" s="4"/>
      <c r="I171" s="139"/>
      <c r="J171" s="4"/>
      <c r="L171" s="4"/>
      <c r="N171" s="4"/>
      <c r="O171" s="4"/>
      <c r="P171" s="139"/>
      <c r="Q171" s="4"/>
      <c r="R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row>
    <row r="172" spans="1:153" s="5" customFormat="1">
      <c r="A172" s="4"/>
      <c r="B172" s="139"/>
      <c r="C172" s="4"/>
      <c r="D172" s="4"/>
      <c r="E172" s="4"/>
      <c r="F172" s="4"/>
      <c r="G172" s="4"/>
      <c r="H172" s="4"/>
      <c r="I172" s="139"/>
      <c r="J172" s="4"/>
      <c r="L172" s="4"/>
      <c r="N172" s="4"/>
      <c r="O172" s="4"/>
      <c r="P172" s="139"/>
      <c r="Q172" s="4"/>
      <c r="R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row>
    <row r="173" spans="1:153" s="5" customFormat="1">
      <c r="A173" s="4"/>
      <c r="B173" s="139"/>
      <c r="C173" s="4"/>
      <c r="D173" s="4"/>
      <c r="E173" s="4"/>
      <c r="F173" s="4"/>
      <c r="G173" s="4"/>
      <c r="H173" s="4"/>
      <c r="I173" s="139"/>
      <c r="J173" s="4"/>
      <c r="L173" s="4"/>
      <c r="N173" s="4"/>
      <c r="O173" s="4"/>
      <c r="P173" s="139"/>
      <c r="Q173" s="4"/>
      <c r="R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row>
    <row r="174" spans="1:153" s="5" customFormat="1">
      <c r="A174" s="4"/>
      <c r="B174" s="139"/>
      <c r="C174" s="4"/>
      <c r="D174" s="4"/>
      <c r="E174" s="4"/>
      <c r="F174" s="4"/>
      <c r="G174" s="4"/>
      <c r="H174" s="4"/>
      <c r="I174" s="139"/>
      <c r="J174" s="4"/>
      <c r="L174" s="4"/>
      <c r="N174" s="4"/>
      <c r="O174" s="4"/>
      <c r="P174" s="139"/>
      <c r="Q174" s="4"/>
      <c r="R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row>
    <row r="175" spans="1:153" s="5" customFormat="1">
      <c r="A175" s="4"/>
      <c r="B175" s="139"/>
      <c r="C175" s="4"/>
      <c r="D175" s="4"/>
      <c r="E175" s="4"/>
      <c r="F175" s="4"/>
      <c r="G175" s="4"/>
      <c r="H175" s="4"/>
      <c r="I175" s="139"/>
      <c r="J175" s="4"/>
      <c r="L175" s="4"/>
      <c r="N175" s="4"/>
      <c r="O175" s="4"/>
      <c r="P175" s="139"/>
      <c r="Q175" s="4"/>
      <c r="R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row>
    <row r="176" spans="1:153" s="5" customFormat="1">
      <c r="A176" s="4"/>
      <c r="B176" s="139"/>
      <c r="C176" s="4"/>
      <c r="D176" s="4"/>
      <c r="E176" s="4"/>
      <c r="F176" s="4"/>
      <c r="G176" s="4"/>
      <c r="H176" s="4"/>
      <c r="I176" s="139"/>
      <c r="J176" s="4"/>
      <c r="L176" s="4"/>
      <c r="N176" s="4"/>
      <c r="O176" s="4"/>
      <c r="P176" s="139"/>
      <c r="Q176" s="4"/>
      <c r="R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row>
    <row r="177" spans="1:153" s="5" customFormat="1">
      <c r="A177" s="4"/>
      <c r="B177" s="139"/>
      <c r="C177" s="4"/>
      <c r="D177" s="4"/>
      <c r="E177" s="4"/>
      <c r="F177" s="4"/>
      <c r="G177" s="4"/>
      <c r="H177" s="4"/>
      <c r="I177" s="139"/>
      <c r="J177" s="4"/>
      <c r="L177" s="4"/>
      <c r="N177" s="4"/>
      <c r="O177" s="4"/>
      <c r="P177" s="139"/>
      <c r="Q177" s="4"/>
      <c r="R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row>
    <row r="178" spans="1:153" s="5" customFormat="1">
      <c r="A178" s="4"/>
      <c r="B178" s="139"/>
      <c r="C178" s="4"/>
      <c r="D178" s="4"/>
      <c r="E178" s="4"/>
      <c r="F178" s="4"/>
      <c r="G178" s="4"/>
      <c r="H178" s="4"/>
      <c r="I178" s="139"/>
      <c r="J178" s="4"/>
      <c r="L178" s="4"/>
      <c r="N178" s="4"/>
      <c r="O178" s="4"/>
      <c r="P178" s="139"/>
      <c r="Q178" s="4"/>
      <c r="R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row>
    <row r="179" spans="1:153" s="5" customFormat="1">
      <c r="A179" s="4"/>
      <c r="B179" s="139"/>
      <c r="C179" s="4"/>
      <c r="D179" s="4"/>
      <c r="E179" s="4"/>
      <c r="F179" s="4"/>
      <c r="G179" s="4"/>
      <c r="H179" s="4"/>
      <c r="I179" s="139"/>
      <c r="J179" s="4"/>
      <c r="L179" s="4"/>
      <c r="N179" s="4"/>
      <c r="O179" s="4"/>
      <c r="P179" s="139"/>
      <c r="Q179" s="4"/>
      <c r="R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row>
    <row r="180" spans="1:153" s="5" customFormat="1">
      <c r="A180" s="4"/>
      <c r="B180" s="139"/>
      <c r="C180" s="4"/>
      <c r="D180" s="4"/>
      <c r="E180" s="4"/>
      <c r="F180" s="4"/>
      <c r="G180" s="4"/>
      <c r="H180" s="4"/>
      <c r="I180" s="139"/>
      <c r="J180" s="4"/>
      <c r="L180" s="4"/>
      <c r="N180" s="4"/>
      <c r="O180" s="4"/>
      <c r="P180" s="139"/>
      <c r="Q180" s="4"/>
      <c r="R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row>
    <row r="181" spans="1:153" s="5" customFormat="1">
      <c r="A181" s="4"/>
      <c r="B181" s="139"/>
      <c r="C181" s="4"/>
      <c r="D181" s="4"/>
      <c r="E181" s="4"/>
      <c r="F181" s="4"/>
      <c r="G181" s="4"/>
      <c r="H181" s="4"/>
      <c r="I181" s="139"/>
      <c r="J181" s="4"/>
      <c r="L181" s="4"/>
      <c r="N181" s="4"/>
      <c r="O181" s="4"/>
      <c r="P181" s="139"/>
      <c r="Q181" s="4"/>
      <c r="R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row>
    <row r="182" spans="1:153" s="5" customFormat="1">
      <c r="A182" s="4"/>
      <c r="B182" s="139"/>
      <c r="C182" s="4"/>
      <c r="D182" s="4"/>
      <c r="E182" s="4"/>
      <c r="F182" s="4"/>
      <c r="G182" s="4"/>
      <c r="H182" s="4"/>
      <c r="I182" s="139"/>
      <c r="J182" s="4"/>
      <c r="L182" s="4"/>
      <c r="N182" s="4"/>
      <c r="O182" s="4"/>
      <c r="P182" s="139"/>
      <c r="Q182" s="4"/>
      <c r="R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row>
    <row r="183" spans="1:153" s="5" customFormat="1">
      <c r="A183" s="4"/>
      <c r="B183" s="139"/>
      <c r="C183" s="4"/>
      <c r="D183" s="4"/>
      <c r="E183" s="4"/>
      <c r="F183" s="4"/>
      <c r="G183" s="4"/>
      <c r="H183" s="4"/>
      <c r="I183" s="139"/>
      <c r="J183" s="4"/>
      <c r="L183" s="4"/>
      <c r="N183" s="4"/>
      <c r="O183" s="4"/>
      <c r="P183" s="139"/>
      <c r="Q183" s="4"/>
      <c r="R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row>
    <row r="184" spans="1:153" s="5" customFormat="1">
      <c r="A184" s="4"/>
      <c r="B184" s="139"/>
      <c r="C184" s="4"/>
      <c r="D184" s="4"/>
      <c r="E184" s="4"/>
      <c r="F184" s="4"/>
      <c r="G184" s="4"/>
      <c r="H184" s="4"/>
      <c r="I184" s="139"/>
      <c r="J184" s="4"/>
      <c r="L184" s="4"/>
      <c r="N184" s="4"/>
      <c r="O184" s="4"/>
      <c r="P184" s="139"/>
      <c r="Q184" s="4"/>
      <c r="R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row>
    <row r="185" spans="1:153" s="5" customFormat="1">
      <c r="A185" s="4"/>
      <c r="B185" s="139"/>
      <c r="C185" s="4"/>
      <c r="D185" s="4"/>
      <c r="E185" s="4"/>
      <c r="F185" s="4"/>
      <c r="G185" s="4"/>
      <c r="H185" s="4"/>
      <c r="I185" s="139"/>
      <c r="J185" s="4"/>
      <c r="L185" s="4"/>
      <c r="N185" s="4"/>
      <c r="O185" s="4"/>
      <c r="P185" s="139"/>
      <c r="Q185" s="4"/>
      <c r="R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row>
    <row r="186" spans="1:153" s="5" customFormat="1">
      <c r="A186" s="4"/>
      <c r="B186" s="139"/>
      <c r="C186" s="4"/>
      <c r="D186" s="4"/>
      <c r="E186" s="4"/>
      <c r="F186" s="4"/>
      <c r="G186" s="4"/>
      <c r="H186" s="4"/>
      <c r="I186" s="139"/>
      <c r="J186" s="4"/>
      <c r="L186" s="4"/>
      <c r="N186" s="4"/>
      <c r="O186" s="4"/>
      <c r="P186" s="139"/>
      <c r="Q186" s="4"/>
      <c r="R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row>
    <row r="187" spans="1:153" s="5" customFormat="1">
      <c r="A187" s="4"/>
      <c r="B187" s="139"/>
      <c r="C187" s="4"/>
      <c r="D187" s="4"/>
      <c r="E187" s="4"/>
      <c r="F187" s="4"/>
      <c r="G187" s="4"/>
      <c r="H187" s="4"/>
      <c r="I187" s="139"/>
      <c r="J187" s="4"/>
      <c r="L187" s="4"/>
      <c r="N187" s="4"/>
      <c r="O187" s="4"/>
      <c r="P187" s="139"/>
      <c r="Q187" s="4"/>
      <c r="R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row>
    <row r="188" spans="1:153" s="5" customFormat="1">
      <c r="A188" s="4"/>
      <c r="B188" s="139"/>
      <c r="C188" s="4"/>
      <c r="D188" s="4"/>
      <c r="E188" s="4"/>
      <c r="F188" s="4"/>
      <c r="G188" s="4"/>
      <c r="H188" s="4"/>
      <c r="I188" s="139"/>
      <c r="J188" s="4"/>
      <c r="L188" s="4"/>
      <c r="N188" s="4"/>
      <c r="O188" s="4"/>
      <c r="P188" s="139"/>
      <c r="Q188" s="4"/>
      <c r="R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row>
    <row r="189" spans="1:153" s="5" customFormat="1">
      <c r="A189" s="4"/>
      <c r="B189" s="139"/>
      <c r="C189" s="4"/>
      <c r="D189" s="4"/>
      <c r="E189" s="4"/>
      <c r="F189" s="4"/>
      <c r="G189" s="4"/>
      <c r="H189" s="4"/>
      <c r="I189" s="139"/>
      <c r="J189" s="4"/>
      <c r="L189" s="4"/>
      <c r="N189" s="4"/>
      <c r="O189" s="4"/>
      <c r="P189" s="139"/>
      <c r="Q189" s="4"/>
      <c r="R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row>
    <row r="190" spans="1:153" s="5" customFormat="1">
      <c r="A190" s="4"/>
      <c r="B190" s="139"/>
      <c r="C190" s="4"/>
      <c r="D190" s="4"/>
      <c r="E190" s="4"/>
      <c r="F190" s="4"/>
      <c r="G190" s="4"/>
      <c r="H190" s="4"/>
      <c r="I190" s="139"/>
      <c r="J190" s="4"/>
      <c r="L190" s="4"/>
      <c r="N190" s="4"/>
      <c r="O190" s="4"/>
      <c r="P190" s="139"/>
      <c r="Q190" s="4"/>
      <c r="R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row>
    <row r="191" spans="1:153" s="5" customFormat="1">
      <c r="A191" s="4"/>
      <c r="B191" s="139"/>
      <c r="C191" s="4"/>
      <c r="D191" s="4"/>
      <c r="E191" s="4"/>
      <c r="F191" s="4"/>
      <c r="G191" s="4"/>
      <c r="H191" s="4"/>
      <c r="I191" s="139"/>
      <c r="J191" s="4"/>
      <c r="L191" s="4"/>
      <c r="N191" s="4"/>
      <c r="O191" s="4"/>
      <c r="P191" s="139"/>
      <c r="Q191" s="4"/>
      <c r="R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row>
    <row r="192" spans="1:153" s="5" customFormat="1">
      <c r="A192" s="4"/>
      <c r="B192" s="139"/>
      <c r="C192" s="4"/>
      <c r="D192" s="4"/>
      <c r="E192" s="4"/>
      <c r="F192" s="4"/>
      <c r="G192" s="4"/>
      <c r="H192" s="4"/>
      <c r="I192" s="139"/>
      <c r="J192" s="4"/>
      <c r="L192" s="4"/>
      <c r="N192" s="4"/>
      <c r="O192" s="4"/>
      <c r="P192" s="139"/>
      <c r="Q192" s="4"/>
      <c r="R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row>
    <row r="193" spans="1:153" s="5" customFormat="1">
      <c r="A193" s="4"/>
      <c r="B193" s="139"/>
      <c r="C193" s="4"/>
      <c r="D193" s="4"/>
      <c r="E193" s="4"/>
      <c r="F193" s="4"/>
      <c r="G193" s="4"/>
      <c r="H193" s="4"/>
      <c r="I193" s="139"/>
      <c r="J193" s="4"/>
      <c r="L193" s="4"/>
      <c r="N193" s="4"/>
      <c r="O193" s="4"/>
      <c r="P193" s="139"/>
      <c r="Q193" s="4"/>
      <c r="R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row>
    <row r="194" spans="1:153" s="5" customFormat="1">
      <c r="A194" s="4"/>
      <c r="B194" s="139"/>
      <c r="C194" s="4"/>
      <c r="D194" s="4"/>
      <c r="E194" s="4"/>
      <c r="F194" s="4"/>
      <c r="G194" s="4"/>
      <c r="H194" s="4"/>
      <c r="I194" s="139"/>
      <c r="J194" s="4"/>
      <c r="L194" s="4"/>
      <c r="N194" s="4"/>
      <c r="O194" s="4"/>
      <c r="P194" s="139"/>
      <c r="Q194" s="4"/>
      <c r="R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row>
    <row r="195" spans="1:153" s="5" customFormat="1">
      <c r="A195" s="4"/>
      <c r="B195" s="139"/>
      <c r="C195" s="4"/>
      <c r="D195" s="4"/>
      <c r="E195" s="4"/>
      <c r="F195" s="4"/>
      <c r="G195" s="4"/>
      <c r="H195" s="4"/>
      <c r="I195" s="139"/>
      <c r="J195" s="4"/>
      <c r="L195" s="4"/>
      <c r="N195" s="4"/>
      <c r="O195" s="4"/>
      <c r="P195" s="139"/>
      <c r="Q195" s="4"/>
      <c r="R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row>
  </sheetData>
  <mergeCells count="4">
    <mergeCell ref="A3:F3"/>
    <mergeCell ref="H3:M3"/>
    <mergeCell ref="O3:T3"/>
    <mergeCell ref="A1:T2"/>
  </mergeCells>
  <pageMargins left="0.7" right="0.7" top="0.75" bottom="0.75" header="0.3" footer="0.3"/>
  <pageSetup scale="10" fitToHeight="2"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FBC87-551A-3F42-B122-639FB20AB1B9}">
  <sheetPr>
    <pageSetUpPr fitToPage="1"/>
  </sheetPr>
  <dimension ref="A1:EV107"/>
  <sheetViews>
    <sheetView zoomScaleNormal="100" workbookViewId="0">
      <selection sqref="A1:Z2"/>
    </sheetView>
  </sheetViews>
  <sheetFormatPr baseColWidth="10" defaultRowHeight="16"/>
  <cols>
    <col min="1" max="1" width="29.83203125" style="4" customWidth="1"/>
    <col min="2" max="2" width="0" style="4" hidden="1" customWidth="1"/>
    <col min="3" max="3" width="6.83203125" style="4" customWidth="1"/>
    <col min="4" max="5" width="0" style="4" hidden="1" customWidth="1"/>
    <col min="6" max="6" width="5.33203125" style="4" customWidth="1"/>
    <col min="7" max="7" width="6.83203125" style="4" customWidth="1"/>
    <col min="8" max="10" width="0" style="4" hidden="1" customWidth="1"/>
    <col min="11" max="11" width="29.83203125" style="4" customWidth="1"/>
    <col min="12" max="13" width="0" style="4" hidden="1" customWidth="1"/>
    <col min="14" max="14" width="6.83203125" style="4" customWidth="1"/>
    <col min="15" max="15" width="10.83203125" style="4" hidden="1" customWidth="1"/>
    <col min="16" max="16" width="5.33203125" style="5" customWidth="1"/>
    <col min="17" max="17" width="6.83203125" style="4" customWidth="1"/>
    <col min="18" max="20" width="0" style="4" hidden="1" customWidth="1"/>
    <col min="21" max="21" width="29.83203125" style="4" customWidth="1"/>
    <col min="22" max="23" width="0" style="4" hidden="1" customWidth="1"/>
    <col min="24" max="24" width="10.83203125" style="4" hidden="1" customWidth="1"/>
    <col min="25" max="25" width="6.83203125" style="4" customWidth="1"/>
    <col min="26" max="26" width="5.33203125" style="5" customWidth="1"/>
    <col min="27" max="16384" width="10.83203125" style="4"/>
  </cols>
  <sheetData>
    <row r="1" spans="1:26" ht="31" customHeight="1">
      <c r="A1" s="1" t="s">
        <v>2</v>
      </c>
      <c r="B1" s="2"/>
      <c r="C1" s="2"/>
      <c r="D1" s="2"/>
      <c r="E1" s="2"/>
      <c r="F1" s="2"/>
      <c r="G1" s="2"/>
      <c r="H1" s="2"/>
      <c r="I1" s="2"/>
      <c r="J1" s="2"/>
      <c r="K1" s="2"/>
      <c r="L1" s="2"/>
      <c r="M1" s="2"/>
      <c r="N1" s="2"/>
      <c r="O1" s="2"/>
      <c r="P1" s="2"/>
      <c r="Q1" s="2"/>
      <c r="R1" s="2"/>
      <c r="S1" s="2"/>
      <c r="T1" s="2"/>
      <c r="U1" s="2"/>
      <c r="V1" s="2"/>
      <c r="W1" s="2"/>
      <c r="X1" s="2"/>
      <c r="Y1" s="2"/>
      <c r="Z1" s="3"/>
    </row>
    <row r="2" spans="1:26" ht="31" customHeight="1">
      <c r="A2" s="8"/>
      <c r="B2" s="9"/>
      <c r="C2" s="9"/>
      <c r="D2" s="9"/>
      <c r="E2" s="9"/>
      <c r="F2" s="9"/>
      <c r="G2" s="9"/>
      <c r="H2" s="9"/>
      <c r="I2" s="9"/>
      <c r="J2" s="9"/>
      <c r="K2" s="9"/>
      <c r="L2" s="9"/>
      <c r="M2" s="9"/>
      <c r="N2" s="9"/>
      <c r="O2" s="9"/>
      <c r="P2" s="9"/>
      <c r="Q2" s="9"/>
      <c r="R2" s="9"/>
      <c r="S2" s="9"/>
      <c r="T2" s="9"/>
      <c r="U2" s="9"/>
      <c r="V2" s="9"/>
      <c r="W2" s="9"/>
      <c r="X2" s="9"/>
      <c r="Y2" s="9"/>
      <c r="Z2" s="10"/>
    </row>
    <row r="3" spans="1:26" s="15" customFormat="1" ht="25" thickBot="1">
      <c r="A3" s="11" t="s">
        <v>6</v>
      </c>
      <c r="B3" s="12"/>
      <c r="C3" s="12"/>
      <c r="D3" s="12"/>
      <c r="E3" s="12"/>
      <c r="F3" s="12"/>
      <c r="G3" s="16"/>
      <c r="H3" s="12" t="s">
        <v>7</v>
      </c>
      <c r="I3" s="12"/>
      <c r="J3" s="12"/>
      <c r="K3" s="12"/>
      <c r="L3" s="12"/>
      <c r="M3" s="12"/>
      <c r="N3" s="12"/>
      <c r="O3" s="12"/>
      <c r="P3" s="12"/>
      <c r="Q3" s="17"/>
      <c r="R3" s="17"/>
      <c r="S3" s="17"/>
      <c r="T3" s="13"/>
      <c r="U3" s="12" t="s">
        <v>8</v>
      </c>
      <c r="V3" s="12"/>
      <c r="W3" s="12"/>
      <c r="X3" s="12"/>
      <c r="Y3" s="12"/>
      <c r="Z3" s="14"/>
    </row>
    <row r="4" spans="1:26" s="27" customFormat="1">
      <c r="A4" s="21" t="s">
        <v>13</v>
      </c>
      <c r="B4" s="22"/>
      <c r="C4" s="22" t="s">
        <v>19</v>
      </c>
      <c r="D4" s="33" t="str">
        <f>'[1]All Calculations'!AU$160</f>
        <v>Short-term (1)</v>
      </c>
      <c r="E4" s="33" t="str">
        <f>'[1]All Calculations'!AU$163</f>
        <v>≥ 1 Year (not 1)</v>
      </c>
      <c r="F4" s="26" t="s">
        <v>15</v>
      </c>
      <c r="G4" s="23"/>
      <c r="H4" s="33"/>
      <c r="I4" s="33"/>
      <c r="J4" s="33"/>
      <c r="K4" s="21" t="s">
        <v>13</v>
      </c>
      <c r="L4" s="22"/>
      <c r="M4" s="24" t="s">
        <v>18</v>
      </c>
      <c r="N4" s="22" t="s">
        <v>20</v>
      </c>
      <c r="O4" s="33" t="str">
        <f>'[1]All Calculations'!AU$163</f>
        <v>≥ 1 Year (not 1)</v>
      </c>
      <c r="P4" s="26" t="s">
        <v>15</v>
      </c>
      <c r="Q4" s="32"/>
      <c r="R4" s="33"/>
      <c r="S4" s="33"/>
      <c r="T4" s="33"/>
      <c r="U4" s="21" t="s">
        <v>13</v>
      </c>
      <c r="V4" s="22"/>
      <c r="W4" s="24" t="s">
        <v>18</v>
      </c>
      <c r="X4" s="24" t="str">
        <f>'[1]All Calculations'!AU$160</f>
        <v>Short-term (1)</v>
      </c>
      <c r="Y4" s="22" t="s">
        <v>21</v>
      </c>
      <c r="Z4" s="26" t="s">
        <v>15</v>
      </c>
    </row>
    <row r="5" spans="1:26">
      <c r="A5" s="63" t="str">
        <f>'[1]All Calculations'!AV$1</f>
        <v>Age</v>
      </c>
      <c r="B5" s="61" t="str">
        <f>'[1]All Calculations'!AV$2</f>
        <v>01</v>
      </c>
      <c r="C5" s="61">
        <f>'[1]All Calculations'!AV$173</f>
        <v>4</v>
      </c>
      <c r="D5" s="61">
        <f>'[1]All Calculations'!AV$174</f>
        <v>3</v>
      </c>
      <c r="E5" s="61">
        <f>'[1]All Calculations'!AV$177</f>
        <v>1</v>
      </c>
      <c r="F5" s="62">
        <f>C5/4</f>
        <v>1</v>
      </c>
      <c r="G5" s="53"/>
      <c r="H5" s="5"/>
      <c r="I5" s="5"/>
      <c r="J5" s="5"/>
      <c r="K5" s="64" t="str">
        <f>'[1]All Calculations'!AV$1</f>
        <v>Age</v>
      </c>
      <c r="L5" s="61" t="str">
        <f>'[1]All Calculations'!AV$2</f>
        <v>01</v>
      </c>
      <c r="M5" s="61">
        <f>'[1]All Calculations'!AV$173</f>
        <v>4</v>
      </c>
      <c r="N5" s="61">
        <f>'[1]All Calculations'!AV$174</f>
        <v>3</v>
      </c>
      <c r="O5" s="61">
        <f>'[1]All Calculations'!AV$177</f>
        <v>1</v>
      </c>
      <c r="P5" s="62">
        <f>N5/3</f>
        <v>1</v>
      </c>
      <c r="Q5" s="58"/>
      <c r="R5" s="5"/>
      <c r="S5" s="5"/>
      <c r="T5" s="5"/>
      <c r="U5" s="59" t="str">
        <f>'[1]All Calculations'!AV$1</f>
        <v>Age</v>
      </c>
      <c r="V5" s="61" t="str">
        <f>'[1]All Calculations'!AV$2</f>
        <v>01</v>
      </c>
      <c r="W5" s="61">
        <f>'[1]All Calculations'!AV$173</f>
        <v>4</v>
      </c>
      <c r="X5" s="61">
        <f>'[1]All Calculations'!AV$174</f>
        <v>3</v>
      </c>
      <c r="Y5" s="61">
        <f>'[1]All Calculations'!AV$177</f>
        <v>1</v>
      </c>
      <c r="Z5" s="62">
        <f>Y5/1</f>
        <v>1</v>
      </c>
    </row>
    <row r="6" spans="1:26">
      <c r="A6" s="49" t="str">
        <f>'[1]All Calculations'!DC$1</f>
        <v>On- vs. off-pump CABG</v>
      </c>
      <c r="B6" s="51">
        <f>'[1]All Calculations'!DC$2</f>
        <v>34</v>
      </c>
      <c r="C6" s="51">
        <f>'[1]All Calculations'!DC$173</f>
        <v>4</v>
      </c>
      <c r="D6" s="51">
        <f>'[1]All Calculations'!DC$174</f>
        <v>3</v>
      </c>
      <c r="E6" s="51">
        <f>'[1]All Calculations'!DC$177</f>
        <v>1</v>
      </c>
      <c r="F6" s="57">
        <f t="shared" ref="F6:F38" si="0">C6/4</f>
        <v>1</v>
      </c>
      <c r="G6" s="53"/>
      <c r="H6" s="5"/>
      <c r="I6" s="5"/>
      <c r="J6" s="5"/>
      <c r="K6" s="54" t="str">
        <f>'[1]All Calculations'!DC$1</f>
        <v>On- vs. off-pump CABG</v>
      </c>
      <c r="L6" s="51">
        <f>'[1]All Calculations'!DC$2</f>
        <v>34</v>
      </c>
      <c r="M6" s="51">
        <f>'[1]All Calculations'!DC$173</f>
        <v>4</v>
      </c>
      <c r="N6" s="51">
        <f>'[1]All Calculations'!DC$174</f>
        <v>3</v>
      </c>
      <c r="O6" s="51">
        <f>'[1]All Calculations'!DC$177</f>
        <v>1</v>
      </c>
      <c r="P6" s="57">
        <f t="shared" ref="P6:P38" si="1">N6/3</f>
        <v>1</v>
      </c>
      <c r="Q6" s="58"/>
      <c r="R6" s="5"/>
      <c r="S6" s="5"/>
      <c r="T6" s="5"/>
      <c r="U6" s="56" t="str">
        <f>'[1]All Calculations'!BR$1</f>
        <v>History of MI</v>
      </c>
      <c r="V6" s="51">
        <f>'[1]All Calculations'!BR$2</f>
        <v>16</v>
      </c>
      <c r="W6" s="51">
        <f>'[1]All Calculations'!BR$173</f>
        <v>2</v>
      </c>
      <c r="X6" s="51">
        <f>'[1]All Calculations'!BR$174</f>
        <v>1</v>
      </c>
      <c r="Y6" s="51">
        <f>'[1]All Calculations'!BR$177</f>
        <v>1</v>
      </c>
      <c r="Z6" s="57">
        <f t="shared" ref="Z6:Z8" si="2">Y6/1</f>
        <v>1</v>
      </c>
    </row>
    <row r="7" spans="1:26">
      <c r="A7" s="49" t="str">
        <f>'[1]All Calculations'!AW$1</f>
        <v>Gender</v>
      </c>
      <c r="B7" s="51" t="str">
        <f>'[1]All Calculations'!AW$2</f>
        <v>02</v>
      </c>
      <c r="C7" s="51">
        <f>'[1]All Calculations'!AW$173</f>
        <v>2</v>
      </c>
      <c r="D7" s="51">
        <f>'[1]All Calculations'!AW$174</f>
        <v>2</v>
      </c>
      <c r="E7" s="51">
        <f>'[1]All Calculations'!AW$177</f>
        <v>0</v>
      </c>
      <c r="F7" s="57">
        <f t="shared" si="0"/>
        <v>0.5</v>
      </c>
      <c r="G7" s="53"/>
      <c r="H7" s="5"/>
      <c r="I7" s="5"/>
      <c r="J7" s="5"/>
      <c r="K7" s="54" t="str">
        <f>'[1]All Calculations'!AW$1</f>
        <v>Gender</v>
      </c>
      <c r="L7" s="51" t="str">
        <f>'[1]All Calculations'!AW$2</f>
        <v>02</v>
      </c>
      <c r="M7" s="51">
        <f>'[1]All Calculations'!AW$173</f>
        <v>2</v>
      </c>
      <c r="N7" s="51">
        <f>'[1]All Calculations'!AW$174</f>
        <v>2</v>
      </c>
      <c r="O7" s="51">
        <f>'[1]All Calculations'!AW$177</f>
        <v>0</v>
      </c>
      <c r="P7" s="57">
        <f t="shared" si="1"/>
        <v>0.66666666666666663</v>
      </c>
      <c r="Q7" s="58"/>
      <c r="R7" s="5"/>
      <c r="S7" s="5"/>
      <c r="T7" s="5"/>
      <c r="U7" s="99" t="str">
        <f>'[1]All Calculations'!BU$1</f>
        <v>Comb. any MI variable</v>
      </c>
      <c r="V7" s="101" t="str">
        <f>'[1]All Calculations'!BU$2</f>
        <v>16x</v>
      </c>
      <c r="W7" s="101">
        <f>'[1]All Calculations'!BU$173</f>
        <v>2</v>
      </c>
      <c r="X7" s="51">
        <f>'[1]All Calculations'!BU$174</f>
        <v>1</v>
      </c>
      <c r="Y7" s="101">
        <f>'[1]All Calculations'!BU$177</f>
        <v>1</v>
      </c>
      <c r="Z7" s="102">
        <f t="shared" si="2"/>
        <v>1</v>
      </c>
    </row>
    <row r="8" spans="1:26" ht="17" thickBot="1">
      <c r="A8" s="49" t="str">
        <f>'[1]All Calculations'!BA$1</f>
        <v>Renal failure</v>
      </c>
      <c r="B8" s="51" t="str">
        <f>'[1]All Calculations'!BA$2</f>
        <v>05</v>
      </c>
      <c r="C8" s="51">
        <f>'[1]All Calculations'!BA$173</f>
        <v>2</v>
      </c>
      <c r="D8" s="51">
        <f>'[1]All Calculations'!BA$174</f>
        <v>2</v>
      </c>
      <c r="E8" s="51">
        <f>'[1]All Calculations'!BA$177</f>
        <v>0</v>
      </c>
      <c r="F8" s="57">
        <f t="shared" si="0"/>
        <v>0.5</v>
      </c>
      <c r="G8" s="53"/>
      <c r="H8" s="5"/>
      <c r="I8" s="5"/>
      <c r="J8" s="5"/>
      <c r="K8" s="54" t="str">
        <f>'[1]All Calculations'!BA$1</f>
        <v>Renal failure</v>
      </c>
      <c r="L8" s="51" t="str">
        <f>'[1]All Calculations'!BA$2</f>
        <v>05</v>
      </c>
      <c r="M8" s="51">
        <f>'[1]All Calculations'!BA$173</f>
        <v>2</v>
      </c>
      <c r="N8" s="51">
        <f>'[1]All Calculations'!BA$174</f>
        <v>2</v>
      </c>
      <c r="O8" s="51">
        <f>'[1]All Calculations'!BA$177</f>
        <v>0</v>
      </c>
      <c r="P8" s="57">
        <f t="shared" si="1"/>
        <v>0.66666666666666663</v>
      </c>
      <c r="Q8" s="58"/>
      <c r="R8" s="5"/>
      <c r="S8" s="5"/>
      <c r="T8" s="5"/>
      <c r="U8" s="112" t="str">
        <f>'[1]All Calculations'!DC$1</f>
        <v>On- vs. off-pump CABG</v>
      </c>
      <c r="V8" s="113">
        <f>'[1]All Calculations'!DC$2</f>
        <v>34</v>
      </c>
      <c r="W8" s="113">
        <f>'[1]All Calculations'!DC$173</f>
        <v>4</v>
      </c>
      <c r="X8" s="113">
        <f>'[1]All Calculations'!DC$174</f>
        <v>3</v>
      </c>
      <c r="Y8" s="113">
        <f>'[1]All Calculations'!DC$177</f>
        <v>1</v>
      </c>
      <c r="Z8" s="114">
        <f t="shared" si="2"/>
        <v>1</v>
      </c>
    </row>
    <row r="9" spans="1:26">
      <c r="A9" s="49" t="str">
        <f>'[1]All Calculations'!BD$1</f>
        <v>Urgency</v>
      </c>
      <c r="B9" s="51" t="str">
        <f>'[1]All Calculations'!BD$2</f>
        <v>07</v>
      </c>
      <c r="C9" s="51">
        <f>'[1]All Calculations'!BD$173</f>
        <v>2</v>
      </c>
      <c r="D9" s="51">
        <f>'[1]All Calculations'!BD$174</f>
        <v>2</v>
      </c>
      <c r="E9" s="51">
        <f>'[1]All Calculations'!BD$177</f>
        <v>0</v>
      </c>
      <c r="F9" s="57">
        <f t="shared" si="0"/>
        <v>0.5</v>
      </c>
      <c r="G9" s="53"/>
      <c r="H9" s="5"/>
      <c r="I9" s="5"/>
      <c r="J9" s="5"/>
      <c r="K9" s="54" t="str">
        <f>'[1]All Calculations'!BD$1</f>
        <v>Urgency</v>
      </c>
      <c r="L9" s="51" t="str">
        <f>'[1]All Calculations'!BD$2</f>
        <v>07</v>
      </c>
      <c r="M9" s="51">
        <f>'[1]All Calculations'!BD$173</f>
        <v>2</v>
      </c>
      <c r="N9" s="51">
        <f>'[1]All Calculations'!BD$174</f>
        <v>2</v>
      </c>
      <c r="O9" s="51">
        <f>'[1]All Calculations'!BD$177</f>
        <v>0</v>
      </c>
      <c r="P9" s="57">
        <f t="shared" si="1"/>
        <v>0.66666666666666663</v>
      </c>
      <c r="Q9" s="5"/>
      <c r="R9" s="5"/>
      <c r="S9" s="5"/>
      <c r="T9" s="5"/>
      <c r="U9" s="4" t="s">
        <v>37</v>
      </c>
      <c r="Y9" s="4">
        <f>COUNTIFS(Y5:Y8,"&gt;0",U5:U8,"&lt;&gt;Comb.*")</f>
        <v>3</v>
      </c>
      <c r="Z9" s="115"/>
    </row>
    <row r="10" spans="1:26">
      <c r="A10" s="49" t="str">
        <f>'[1]All Calculations'!BR$1</f>
        <v>History of MI</v>
      </c>
      <c r="B10" s="51">
        <f>'[1]All Calculations'!BR$2</f>
        <v>16</v>
      </c>
      <c r="C10" s="51">
        <f>'[1]All Calculations'!BR$173</f>
        <v>2</v>
      </c>
      <c r="D10" s="51">
        <f>'[1]All Calculations'!BR$174</f>
        <v>1</v>
      </c>
      <c r="E10" s="51">
        <f>'[1]All Calculations'!BR$177</f>
        <v>1</v>
      </c>
      <c r="F10" s="57">
        <f t="shared" si="0"/>
        <v>0.5</v>
      </c>
      <c r="G10" s="53"/>
      <c r="H10" s="5"/>
      <c r="I10" s="5"/>
      <c r="J10" s="5"/>
      <c r="K10" s="116" t="str">
        <f>'[1]All Calculations'!CO$1</f>
        <v>Comb. critical state</v>
      </c>
      <c r="L10" s="101" t="str">
        <f>'[1]All Calculations'!CO$2</f>
        <v>23x</v>
      </c>
      <c r="M10" s="101">
        <f>'[1]All Calculations'!CO$173</f>
        <v>2</v>
      </c>
      <c r="N10" s="101">
        <f>'[1]All Calculations'!CO$174</f>
        <v>2</v>
      </c>
      <c r="O10" s="51">
        <f>'[1]All Calculations'!CO$177</f>
        <v>0</v>
      </c>
      <c r="P10" s="102">
        <f t="shared" si="1"/>
        <v>0.66666666666666663</v>
      </c>
      <c r="Q10" s="5"/>
      <c r="R10" s="5"/>
      <c r="S10" s="5"/>
      <c r="T10" s="5"/>
      <c r="Z10" s="117"/>
    </row>
    <row r="11" spans="1:26">
      <c r="A11" s="110" t="str">
        <f>'[1]All Calculations'!BU$1</f>
        <v>Comb. any MI variable</v>
      </c>
      <c r="B11" s="101" t="str">
        <f>'[1]All Calculations'!BU$2</f>
        <v>16x</v>
      </c>
      <c r="C11" s="101">
        <f>'[1]All Calculations'!BU$173</f>
        <v>2</v>
      </c>
      <c r="D11" s="51">
        <f>'[1]All Calculations'!BU$174</f>
        <v>1</v>
      </c>
      <c r="E11" s="51">
        <f>'[1]All Calculations'!BU$177</f>
        <v>1</v>
      </c>
      <c r="F11" s="102">
        <f t="shared" si="0"/>
        <v>0.5</v>
      </c>
      <c r="G11" s="53"/>
      <c r="H11" s="5"/>
      <c r="I11" s="5"/>
      <c r="J11" s="5"/>
      <c r="K11" s="54" t="str">
        <f>'[1]All Calculations'!AX$1</f>
        <v xml:space="preserve">Body size measurements </v>
      </c>
      <c r="L11" s="51" t="str">
        <f>'[1]All Calculations'!AX$2</f>
        <v>03</v>
      </c>
      <c r="M11" s="51">
        <f>'[1]All Calculations'!AX$173</f>
        <v>1</v>
      </c>
      <c r="N11" s="51">
        <f>'[1]All Calculations'!AX$174</f>
        <v>1</v>
      </c>
      <c r="O11" s="51">
        <f>'[1]All Calculations'!AX$177</f>
        <v>0</v>
      </c>
      <c r="P11" s="57">
        <f t="shared" si="1"/>
        <v>0.33333333333333331</v>
      </c>
      <c r="Q11" s="5"/>
      <c r="R11" s="5"/>
      <c r="S11" s="5"/>
      <c r="T11" s="5"/>
      <c r="Z11" s="115"/>
    </row>
    <row r="12" spans="1:26">
      <c r="A12" s="110" t="str">
        <f>'[1]All Calculations'!CO$1</f>
        <v>Comb. critical state</v>
      </c>
      <c r="B12" s="101" t="str">
        <f>'[1]All Calculations'!CO$2</f>
        <v>23x</v>
      </c>
      <c r="C12" s="101">
        <f>'[1]All Calculations'!CO$173</f>
        <v>2</v>
      </c>
      <c r="D12" s="51">
        <f>'[1]All Calculations'!CO$174</f>
        <v>2</v>
      </c>
      <c r="E12" s="51">
        <f>'[1]All Calculations'!CO$177</f>
        <v>0</v>
      </c>
      <c r="F12" s="102">
        <f t="shared" si="0"/>
        <v>0.5</v>
      </c>
      <c r="G12" s="53"/>
      <c r="H12" s="5"/>
      <c r="I12" s="5"/>
      <c r="J12" s="5"/>
      <c r="K12" s="54" t="str">
        <f>'[1]All Calculations'!AZ$1</f>
        <v>Diabetes</v>
      </c>
      <c r="L12" s="51" t="str">
        <f>'[1]All Calculations'!AZ$2</f>
        <v>04</v>
      </c>
      <c r="M12" s="51">
        <f>'[1]All Calculations'!AZ$173</f>
        <v>1</v>
      </c>
      <c r="N12" s="51">
        <f>'[1]All Calculations'!AZ$174</f>
        <v>1</v>
      </c>
      <c r="O12" s="51">
        <f>'[1]All Calculations'!AZ$177</f>
        <v>0</v>
      </c>
      <c r="P12" s="57">
        <f t="shared" si="1"/>
        <v>0.33333333333333331</v>
      </c>
      <c r="Q12" s="5"/>
      <c r="R12" s="5"/>
      <c r="S12" s="5"/>
      <c r="T12" s="5"/>
      <c r="Z12" s="115"/>
    </row>
    <row r="13" spans="1:26">
      <c r="A13" s="49" t="str">
        <f>'[1]All Calculations'!AX$1</f>
        <v xml:space="preserve">Body size measurements </v>
      </c>
      <c r="B13" s="51" t="str">
        <f>'[1]All Calculations'!AX$2</f>
        <v>03</v>
      </c>
      <c r="C13" s="51">
        <f>'[1]All Calculations'!AX$173</f>
        <v>1</v>
      </c>
      <c r="D13" s="51">
        <f>'[1]All Calculations'!AX$174</f>
        <v>1</v>
      </c>
      <c r="E13" s="51">
        <f>'[1]All Calculations'!AX$177</f>
        <v>0</v>
      </c>
      <c r="F13" s="57">
        <f t="shared" si="0"/>
        <v>0.25</v>
      </c>
      <c r="G13" s="53"/>
      <c r="H13" s="5"/>
      <c r="I13" s="5"/>
      <c r="J13" s="5"/>
      <c r="K13" s="54" t="str">
        <f>'[1]All Calculations'!BB$1</f>
        <v>Left ventricular function</v>
      </c>
      <c r="L13" s="51" t="str">
        <f>'[1]All Calculations'!BB$2</f>
        <v>06</v>
      </c>
      <c r="M13" s="51">
        <f>'[1]All Calculations'!BB$173</f>
        <v>1</v>
      </c>
      <c r="N13" s="51">
        <f>'[1]All Calculations'!BB$174</f>
        <v>1</v>
      </c>
      <c r="O13" s="51">
        <f>'[1]All Calculations'!BB$177</f>
        <v>0</v>
      </c>
      <c r="P13" s="57">
        <f t="shared" si="1"/>
        <v>0.33333333333333331</v>
      </c>
      <c r="Q13" s="5"/>
      <c r="R13" s="5"/>
      <c r="S13" s="5"/>
      <c r="T13" s="5"/>
      <c r="Z13" s="115"/>
    </row>
    <row r="14" spans="1:26">
      <c r="A14" s="49" t="str">
        <f>'[1]All Calculations'!AZ$1</f>
        <v>Diabetes</v>
      </c>
      <c r="B14" s="51" t="str">
        <f>'[1]All Calculations'!AZ$2</f>
        <v>04</v>
      </c>
      <c r="C14" s="51">
        <f>'[1]All Calculations'!AZ$173</f>
        <v>1</v>
      </c>
      <c r="D14" s="51">
        <f>'[1]All Calculations'!AZ$174</f>
        <v>1</v>
      </c>
      <c r="E14" s="51">
        <f>'[1]All Calculations'!AZ$177</f>
        <v>0</v>
      </c>
      <c r="F14" s="57">
        <f t="shared" si="0"/>
        <v>0.25</v>
      </c>
      <c r="G14" s="53"/>
      <c r="H14" s="5"/>
      <c r="I14" s="5"/>
      <c r="J14" s="5"/>
      <c r="K14" s="54" t="str">
        <f>'[1]All Calculations'!BE$1</f>
        <v>Lung disease</v>
      </c>
      <c r="L14" s="51" t="str">
        <f>'[1]All Calculations'!BE$2</f>
        <v>08</v>
      </c>
      <c r="M14" s="51">
        <f>'[1]All Calculations'!BE$173</f>
        <v>1</v>
      </c>
      <c r="N14" s="51">
        <f>'[1]All Calculations'!BE$174</f>
        <v>1</v>
      </c>
      <c r="O14" s="51">
        <f>'[1]All Calculations'!BE$177</f>
        <v>0</v>
      </c>
      <c r="P14" s="57">
        <f t="shared" si="1"/>
        <v>0.33333333333333331</v>
      </c>
      <c r="Q14" s="5"/>
      <c r="R14" s="5"/>
      <c r="S14" s="5"/>
      <c r="T14" s="5"/>
      <c r="Z14" s="117"/>
    </row>
    <row r="15" spans="1:26">
      <c r="A15" s="49" t="str">
        <f>'[1]All Calculations'!BB$1</f>
        <v>Left ventricular function</v>
      </c>
      <c r="B15" s="51" t="str">
        <f>'[1]All Calculations'!BB$2</f>
        <v>06</v>
      </c>
      <c r="C15" s="51">
        <f>'[1]All Calculations'!BB$173</f>
        <v>1</v>
      </c>
      <c r="D15" s="51">
        <f>'[1]All Calculations'!BB$174</f>
        <v>1</v>
      </c>
      <c r="E15" s="51">
        <f>'[1]All Calculations'!BB$177</f>
        <v>0</v>
      </c>
      <c r="F15" s="57">
        <f t="shared" si="0"/>
        <v>0.25</v>
      </c>
      <c r="G15" s="53"/>
      <c r="H15" s="5"/>
      <c r="I15" s="5"/>
      <c r="J15" s="5"/>
      <c r="K15" s="54" t="str">
        <f>'[1]All Calculations'!BF$1</f>
        <v>Pulmonary hypertension</v>
      </c>
      <c r="L15" s="51" t="str">
        <f>'[1]All Calculations'!BF$2</f>
        <v>09</v>
      </c>
      <c r="M15" s="51">
        <f>'[1]All Calculations'!BF$173</f>
        <v>1</v>
      </c>
      <c r="N15" s="51">
        <f>'[1]All Calculations'!BF$174</f>
        <v>1</v>
      </c>
      <c r="O15" s="51">
        <f>'[1]All Calculations'!BF$177</f>
        <v>0</v>
      </c>
      <c r="P15" s="57">
        <f t="shared" si="1"/>
        <v>0.33333333333333331</v>
      </c>
      <c r="Q15" s="5"/>
      <c r="R15" s="5"/>
      <c r="S15" s="5"/>
      <c r="T15" s="5"/>
      <c r="Z15" s="115"/>
    </row>
    <row r="16" spans="1:26">
      <c r="A16" s="49" t="str">
        <f>'[1]All Calculations'!BE$1</f>
        <v>Lung disease</v>
      </c>
      <c r="B16" s="51" t="str">
        <f>'[1]All Calculations'!BE$2</f>
        <v>08</v>
      </c>
      <c r="C16" s="51">
        <f>'[1]All Calculations'!BE$173</f>
        <v>1</v>
      </c>
      <c r="D16" s="51">
        <f>'[1]All Calculations'!BE$174</f>
        <v>1</v>
      </c>
      <c r="E16" s="51">
        <f>'[1]All Calculations'!BE$177</f>
        <v>0</v>
      </c>
      <c r="F16" s="57">
        <f t="shared" si="0"/>
        <v>0.25</v>
      </c>
      <c r="G16" s="53"/>
      <c r="H16" s="5"/>
      <c r="I16" s="5"/>
      <c r="J16" s="5"/>
      <c r="K16" s="54" t="str">
        <f>'[1]All Calculations'!BH$1</f>
        <v>Repeat operation</v>
      </c>
      <c r="L16" s="51">
        <f>'[1]All Calculations'!BH$2</f>
        <v>11</v>
      </c>
      <c r="M16" s="51">
        <f>'[1]All Calculations'!BH$173</f>
        <v>1</v>
      </c>
      <c r="N16" s="51">
        <f>'[1]All Calculations'!BH$174</f>
        <v>1</v>
      </c>
      <c r="O16" s="51">
        <f>'[1]All Calculations'!BH$177</f>
        <v>0</v>
      </c>
      <c r="P16" s="57">
        <f t="shared" si="1"/>
        <v>0.33333333333333331</v>
      </c>
      <c r="Q16" s="5"/>
      <c r="R16" s="5"/>
      <c r="S16" s="5"/>
      <c r="T16" s="5"/>
      <c r="Z16" s="115"/>
    </row>
    <row r="17" spans="1:26">
      <c r="A17" s="49" t="str">
        <f>'[1]All Calculations'!BF$1</f>
        <v>Pulmonary hypertension</v>
      </c>
      <c r="B17" s="51" t="str">
        <f>'[1]All Calculations'!BF$2</f>
        <v>09</v>
      </c>
      <c r="C17" s="51">
        <f>'[1]All Calculations'!BF$173</f>
        <v>1</v>
      </c>
      <c r="D17" s="51">
        <f>'[1]All Calculations'!BF$174</f>
        <v>1</v>
      </c>
      <c r="E17" s="51">
        <f>'[1]All Calculations'!BF$177</f>
        <v>0</v>
      </c>
      <c r="F17" s="57">
        <f t="shared" si="0"/>
        <v>0.25</v>
      </c>
      <c r="G17" s="53"/>
      <c r="H17" s="5"/>
      <c r="I17" s="5"/>
      <c r="J17" s="5"/>
      <c r="K17" s="54" t="str">
        <f>'[1]All Calculations'!BI$1</f>
        <v>Neurologic disease</v>
      </c>
      <c r="L17" s="51">
        <f>'[1]All Calculations'!BI$2</f>
        <v>12</v>
      </c>
      <c r="M17" s="51">
        <f>'[1]All Calculations'!BI$173</f>
        <v>1</v>
      </c>
      <c r="N17" s="51">
        <f>'[1]All Calculations'!BI$174</f>
        <v>1</v>
      </c>
      <c r="O17" s="51">
        <f>'[1]All Calculations'!BI$177</f>
        <v>0</v>
      </c>
      <c r="P17" s="57">
        <f t="shared" si="1"/>
        <v>0.33333333333333331</v>
      </c>
      <c r="Q17" s="5"/>
      <c r="R17" s="5"/>
      <c r="S17" s="5"/>
      <c r="T17" s="5"/>
      <c r="Z17" s="115"/>
    </row>
    <row r="18" spans="1:26">
      <c r="A18" s="49" t="str">
        <f>'[1]All Calculations'!BH$1</f>
        <v>Repeat operation</v>
      </c>
      <c r="B18" s="51">
        <f>'[1]All Calculations'!BH$2</f>
        <v>11</v>
      </c>
      <c r="C18" s="51">
        <f>'[1]All Calculations'!BH$173</f>
        <v>1</v>
      </c>
      <c r="D18" s="51">
        <f>'[1]All Calculations'!BH$174</f>
        <v>1</v>
      </c>
      <c r="E18" s="51">
        <f>'[1]All Calculations'!BH$177</f>
        <v>0</v>
      </c>
      <c r="F18" s="57">
        <f t="shared" si="0"/>
        <v>0.25</v>
      </c>
      <c r="G18" s="53"/>
      <c r="H18" s="5"/>
      <c r="I18" s="5"/>
      <c r="J18" s="5"/>
      <c r="K18" s="54" t="str">
        <f>'[1]All Calculations'!BJ$1</f>
        <v xml:space="preserve">Peripheral arterial disease </v>
      </c>
      <c r="L18" s="51">
        <f>'[1]All Calculations'!BJ$2</f>
        <v>13</v>
      </c>
      <c r="M18" s="51">
        <f>'[1]All Calculations'!BJ$173</f>
        <v>1</v>
      </c>
      <c r="N18" s="51">
        <f>'[1]All Calculations'!BJ$174</f>
        <v>1</v>
      </c>
      <c r="O18" s="51">
        <f>'[1]All Calculations'!BJ$177</f>
        <v>0</v>
      </c>
      <c r="P18" s="57">
        <f t="shared" si="1"/>
        <v>0.33333333333333331</v>
      </c>
      <c r="Q18" s="5"/>
      <c r="R18" s="5"/>
      <c r="S18" s="5"/>
      <c r="T18" s="5"/>
      <c r="Z18" s="115"/>
    </row>
    <row r="19" spans="1:26">
      <c r="A19" s="49" t="str">
        <f>'[1]All Calculations'!BI$1</f>
        <v>Neurologic disease</v>
      </c>
      <c r="B19" s="51">
        <f>'[1]All Calculations'!BI$2</f>
        <v>12</v>
      </c>
      <c r="C19" s="51">
        <f>'[1]All Calculations'!BI$173</f>
        <v>1</v>
      </c>
      <c r="D19" s="51">
        <f>'[1]All Calculations'!BI$174</f>
        <v>1</v>
      </c>
      <c r="E19" s="51">
        <f>'[1]All Calculations'!BI$177</f>
        <v>0</v>
      </c>
      <c r="F19" s="57">
        <f t="shared" si="0"/>
        <v>0.25</v>
      </c>
      <c r="G19" s="53"/>
      <c r="H19" s="5"/>
      <c r="I19" s="5"/>
      <c r="J19" s="5"/>
      <c r="K19" s="116" t="str">
        <f>'[1]All Calculations'!BM$1</f>
        <v>Comb. arterial disease</v>
      </c>
      <c r="L19" s="101" t="str">
        <f>'[1]All Calculations'!BM$2</f>
        <v>13x</v>
      </c>
      <c r="M19" s="101">
        <f>'[1]All Calculations'!BM$173</f>
        <v>1</v>
      </c>
      <c r="N19" s="101">
        <f>'[1]All Calculations'!BM$174</f>
        <v>1</v>
      </c>
      <c r="O19" s="51">
        <f>'[1]All Calculations'!BM$177</f>
        <v>0</v>
      </c>
      <c r="P19" s="102">
        <f t="shared" si="1"/>
        <v>0.33333333333333331</v>
      </c>
      <c r="Q19" s="5"/>
      <c r="R19" s="5"/>
      <c r="S19" s="5"/>
      <c r="T19" s="5"/>
      <c r="Z19" s="115"/>
    </row>
    <row r="20" spans="1:26">
      <c r="A20" s="49" t="str">
        <f>'[1]All Calculations'!BJ$1</f>
        <v xml:space="preserve">Peripheral arterial disease </v>
      </c>
      <c r="B20" s="51">
        <f>'[1]All Calculations'!BJ$2</f>
        <v>13</v>
      </c>
      <c r="C20" s="51">
        <f>'[1]All Calculations'!BJ$173</f>
        <v>1</v>
      </c>
      <c r="D20" s="51">
        <f>'[1]All Calculations'!BJ$174</f>
        <v>1</v>
      </c>
      <c r="E20" s="51">
        <f>'[1]All Calculations'!BJ$177</f>
        <v>0</v>
      </c>
      <c r="F20" s="57">
        <f t="shared" si="0"/>
        <v>0.25</v>
      </c>
      <c r="G20" s="53"/>
      <c r="H20" s="5"/>
      <c r="I20" s="5"/>
      <c r="J20" s="5"/>
      <c r="K20" s="54" t="str">
        <f>'[1]All Calculations'!BN$1</f>
        <v>NYHA class</v>
      </c>
      <c r="L20" s="51">
        <f>'[1]All Calculations'!BN$2</f>
        <v>14</v>
      </c>
      <c r="M20" s="51">
        <f>'[1]All Calculations'!BN$173</f>
        <v>1</v>
      </c>
      <c r="N20" s="51">
        <f>'[1]All Calculations'!BN$174</f>
        <v>1</v>
      </c>
      <c r="O20" s="51">
        <f>'[1]All Calculations'!BN$177</f>
        <v>0</v>
      </c>
      <c r="P20" s="57">
        <f t="shared" si="1"/>
        <v>0.33333333333333331</v>
      </c>
      <c r="Q20" s="5"/>
      <c r="R20" s="5"/>
      <c r="S20" s="5"/>
      <c r="T20" s="5"/>
      <c r="Z20" s="115"/>
    </row>
    <row r="21" spans="1:26">
      <c r="A21" s="110" t="str">
        <f>'[1]All Calculations'!BM$1</f>
        <v>Comb. arterial disease</v>
      </c>
      <c r="B21" s="101" t="str">
        <f>'[1]All Calculations'!BM$2</f>
        <v>13x</v>
      </c>
      <c r="C21" s="101">
        <f>'[1]All Calculations'!BM$173</f>
        <v>1</v>
      </c>
      <c r="D21" s="51">
        <f>'[1]All Calculations'!BM$174</f>
        <v>1</v>
      </c>
      <c r="E21" s="51">
        <f>'[1]All Calculations'!BM$177</f>
        <v>0</v>
      </c>
      <c r="F21" s="102">
        <f t="shared" si="0"/>
        <v>0.25</v>
      </c>
      <c r="G21" s="53"/>
      <c r="H21" s="5"/>
      <c r="I21" s="5"/>
      <c r="J21" s="5"/>
      <c r="K21" s="54" t="str">
        <f>'[1]All Calculations'!BR$1</f>
        <v>History of MI</v>
      </c>
      <c r="L21" s="51">
        <f>'[1]All Calculations'!BR$2</f>
        <v>16</v>
      </c>
      <c r="M21" s="51">
        <f>'[1]All Calculations'!BR$173</f>
        <v>2</v>
      </c>
      <c r="N21" s="51">
        <f>'[1]All Calculations'!BR$174</f>
        <v>1</v>
      </c>
      <c r="O21" s="51">
        <f>'[1]All Calculations'!BR$177</f>
        <v>1</v>
      </c>
      <c r="P21" s="57">
        <f t="shared" si="1"/>
        <v>0.33333333333333331</v>
      </c>
      <c r="Q21" s="5"/>
      <c r="R21" s="5"/>
      <c r="S21" s="5"/>
      <c r="T21" s="5"/>
      <c r="Z21" s="117"/>
    </row>
    <row r="22" spans="1:26">
      <c r="A22" s="49" t="str">
        <f>'[1]All Calculations'!BN$1</f>
        <v>NYHA class</v>
      </c>
      <c r="B22" s="51">
        <f>'[1]All Calculations'!BN$2</f>
        <v>14</v>
      </c>
      <c r="C22" s="51">
        <f>'[1]All Calculations'!BN$173</f>
        <v>1</v>
      </c>
      <c r="D22" s="51">
        <f>'[1]All Calculations'!BN$174</f>
        <v>1</v>
      </c>
      <c r="E22" s="51">
        <f>'[1]All Calculations'!BN$177</f>
        <v>0</v>
      </c>
      <c r="F22" s="57">
        <f t="shared" si="0"/>
        <v>0.25</v>
      </c>
      <c r="G22" s="53"/>
      <c r="H22" s="5"/>
      <c r="I22" s="5"/>
      <c r="J22" s="5"/>
      <c r="K22" s="54" t="str">
        <f>'[1]All Calculations'!BT$1</f>
        <v>Active MI</v>
      </c>
      <c r="L22" s="51" t="str">
        <f>'[1]All Calculations'!BT$2</f>
        <v>16b</v>
      </c>
      <c r="M22" s="51">
        <f>'[1]All Calculations'!BT$173</f>
        <v>1</v>
      </c>
      <c r="N22" s="51">
        <f>'[1]All Calculations'!BT$174</f>
        <v>1</v>
      </c>
      <c r="O22" s="51">
        <f>'[1]All Calculations'!BT$177</f>
        <v>0</v>
      </c>
      <c r="P22" s="57">
        <f t="shared" si="1"/>
        <v>0.33333333333333331</v>
      </c>
      <c r="Q22" s="5"/>
      <c r="R22" s="5"/>
      <c r="S22" s="5"/>
      <c r="T22" s="5"/>
      <c r="Z22" s="115"/>
    </row>
    <row r="23" spans="1:26">
      <c r="A23" s="49" t="str">
        <f>'[1]All Calculations'!BT$1</f>
        <v>Active MI</v>
      </c>
      <c r="B23" s="51" t="str">
        <f>'[1]All Calculations'!BT$2</f>
        <v>16b</v>
      </c>
      <c r="C23" s="51">
        <f>'[1]All Calculations'!BT$173</f>
        <v>1</v>
      </c>
      <c r="D23" s="51">
        <f>'[1]All Calculations'!BT$174</f>
        <v>1</v>
      </c>
      <c r="E23" s="51">
        <f>'[1]All Calculations'!BT$177</f>
        <v>0</v>
      </c>
      <c r="F23" s="57">
        <f t="shared" si="0"/>
        <v>0.25</v>
      </c>
      <c r="G23" s="53"/>
      <c r="H23" s="5"/>
      <c r="I23" s="5"/>
      <c r="J23" s="5"/>
      <c r="K23" s="116" t="str">
        <f>'[1]All Calculations'!BU$1</f>
        <v>Comb. any MI variable</v>
      </c>
      <c r="L23" s="101" t="str">
        <f>'[1]All Calculations'!BU$2</f>
        <v>16x</v>
      </c>
      <c r="M23" s="101">
        <f>'[1]All Calculations'!BU$173</f>
        <v>2</v>
      </c>
      <c r="N23" s="101">
        <f>'[1]All Calculations'!BU$174</f>
        <v>1</v>
      </c>
      <c r="O23" s="51">
        <f>'[1]All Calculations'!BU$177</f>
        <v>1</v>
      </c>
      <c r="P23" s="102">
        <f t="shared" si="1"/>
        <v>0.33333333333333331</v>
      </c>
      <c r="Q23" s="5"/>
      <c r="R23" s="5"/>
      <c r="S23" s="5"/>
      <c r="T23" s="5"/>
      <c r="Z23" s="117"/>
    </row>
    <row r="24" spans="1:26">
      <c r="A24" s="49" t="str">
        <f>'[1]All Calculations'!BX$1</f>
        <v>Preoperative diuretic use</v>
      </c>
      <c r="B24" s="51" t="str">
        <f>'[1]All Calculations'!BX$2</f>
        <v>17b</v>
      </c>
      <c r="C24" s="51">
        <f>'[1]All Calculations'!BX$173</f>
        <v>1</v>
      </c>
      <c r="D24" s="51">
        <f>'[1]All Calculations'!BX$174</f>
        <v>1</v>
      </c>
      <c r="E24" s="51">
        <f>'[1]All Calculations'!BX$177</f>
        <v>0</v>
      </c>
      <c r="F24" s="57">
        <f t="shared" si="0"/>
        <v>0.25</v>
      </c>
      <c r="G24" s="53"/>
      <c r="H24" s="5"/>
      <c r="I24" s="5"/>
      <c r="J24" s="5"/>
      <c r="K24" s="54" t="str">
        <f>'[1]All Calculations'!BX$1</f>
        <v>Preoperative diuretic use</v>
      </c>
      <c r="L24" s="51" t="str">
        <f>'[1]All Calculations'!BX$2</f>
        <v>17b</v>
      </c>
      <c r="M24" s="51">
        <f>'[1]All Calculations'!BX$173</f>
        <v>1</v>
      </c>
      <c r="N24" s="51">
        <f>'[1]All Calculations'!BX$174</f>
        <v>1</v>
      </c>
      <c r="O24" s="51">
        <f>'[1]All Calculations'!BX$177</f>
        <v>0</v>
      </c>
      <c r="P24" s="57">
        <f t="shared" si="1"/>
        <v>0.33333333333333331</v>
      </c>
      <c r="Q24" s="5"/>
      <c r="R24" s="5"/>
      <c r="S24" s="5"/>
      <c r="T24" s="5"/>
      <c r="Z24" s="115"/>
    </row>
    <row r="25" spans="1:26">
      <c r="A25" s="110" t="str">
        <f>'[1]All Calculations'!BZ$1</f>
        <v>Comb. heart failure variables</v>
      </c>
      <c r="B25" s="101" t="str">
        <f>'[1]All Calculations'!BZ$2</f>
        <v>17x</v>
      </c>
      <c r="C25" s="101">
        <f>'[1]All Calculations'!BZ$173</f>
        <v>1</v>
      </c>
      <c r="D25" s="51">
        <f>'[1]All Calculations'!BZ$174</f>
        <v>1</v>
      </c>
      <c r="E25" s="51">
        <f>'[1]All Calculations'!BZ$177</f>
        <v>0</v>
      </c>
      <c r="F25" s="102">
        <f t="shared" si="0"/>
        <v>0.25</v>
      </c>
      <c r="G25" s="53"/>
      <c r="H25" s="5"/>
      <c r="I25" s="5"/>
      <c r="J25" s="5"/>
      <c r="K25" s="116" t="str">
        <f>'[1]All Calculations'!BZ$1</f>
        <v>Comb. heart failure variables</v>
      </c>
      <c r="L25" s="101" t="str">
        <f>'[1]All Calculations'!BZ$2</f>
        <v>17x</v>
      </c>
      <c r="M25" s="101">
        <f>'[1]All Calculations'!BZ$173</f>
        <v>1</v>
      </c>
      <c r="N25" s="101">
        <f>'[1]All Calculations'!BZ$174</f>
        <v>1</v>
      </c>
      <c r="O25" s="51">
        <f>'[1]All Calculations'!BZ$177</f>
        <v>0</v>
      </c>
      <c r="P25" s="102">
        <f t="shared" si="1"/>
        <v>0.33333333333333331</v>
      </c>
      <c r="Q25" s="5"/>
      <c r="R25" s="5"/>
      <c r="S25" s="5"/>
      <c r="T25" s="5"/>
      <c r="Z25" s="117"/>
    </row>
    <row r="26" spans="1:26">
      <c r="A26" s="110" t="str">
        <f>'[1]All Calculations'!CA$1</f>
        <v>Comb. CHF or NYHA</v>
      </c>
      <c r="B26" s="101" t="str">
        <f>'[1]All Calculations'!CA$2</f>
        <v>17y</v>
      </c>
      <c r="C26" s="101">
        <f>'[1]All Calculations'!CA$173</f>
        <v>1</v>
      </c>
      <c r="D26" s="51">
        <f>'[1]All Calculations'!CA$174</f>
        <v>1</v>
      </c>
      <c r="E26" s="51">
        <f>'[1]All Calculations'!CA$177</f>
        <v>0</v>
      </c>
      <c r="F26" s="102">
        <f t="shared" si="0"/>
        <v>0.25</v>
      </c>
      <c r="G26" s="53"/>
      <c r="H26" s="5"/>
      <c r="I26" s="5"/>
      <c r="J26" s="5"/>
      <c r="K26" s="116" t="str">
        <f>'[1]All Calculations'!CA$1</f>
        <v>Comb. CHF or NYHA</v>
      </c>
      <c r="L26" s="101" t="str">
        <f>'[1]All Calculations'!CA$2</f>
        <v>17y</v>
      </c>
      <c r="M26" s="101">
        <f>'[1]All Calculations'!CA$173</f>
        <v>1</v>
      </c>
      <c r="N26" s="101">
        <f>'[1]All Calculations'!CA$174</f>
        <v>1</v>
      </c>
      <c r="O26" s="51">
        <f>'[1]All Calculations'!CA$177</f>
        <v>0</v>
      </c>
      <c r="P26" s="102">
        <f t="shared" si="1"/>
        <v>0.33333333333333331</v>
      </c>
      <c r="Q26" s="5"/>
      <c r="R26" s="5"/>
      <c r="S26" s="5"/>
      <c r="T26" s="5"/>
      <c r="Z26" s="115"/>
    </row>
    <row r="27" spans="1:26">
      <c r="A27" s="49" t="str">
        <f>'[1]All Calculations'!CB$1</f>
        <v>Number of diseased vessels</v>
      </c>
      <c r="B27" s="51">
        <f>'[1]All Calculations'!CB$2</f>
        <v>18</v>
      </c>
      <c r="C27" s="51">
        <f>'[1]All Calculations'!CB$173</f>
        <v>1</v>
      </c>
      <c r="D27" s="51">
        <f>'[1]All Calculations'!CB$174</f>
        <v>1</v>
      </c>
      <c r="E27" s="51">
        <f>'[1]All Calculations'!CB$177</f>
        <v>0</v>
      </c>
      <c r="F27" s="57">
        <f t="shared" si="0"/>
        <v>0.25</v>
      </c>
      <c r="G27" s="53"/>
      <c r="H27" s="5"/>
      <c r="I27" s="5"/>
      <c r="J27" s="5"/>
      <c r="K27" s="54" t="str">
        <f>'[1]All Calculations'!CB$1</f>
        <v>Number of diseased vessels</v>
      </c>
      <c r="L27" s="51">
        <f>'[1]All Calculations'!CB$2</f>
        <v>18</v>
      </c>
      <c r="M27" s="51">
        <f>'[1]All Calculations'!CB$173</f>
        <v>1</v>
      </c>
      <c r="N27" s="51">
        <f>'[1]All Calculations'!CB$174</f>
        <v>1</v>
      </c>
      <c r="O27" s="51">
        <f>'[1]All Calculations'!CB$177</f>
        <v>0</v>
      </c>
      <c r="P27" s="57">
        <f t="shared" si="1"/>
        <v>0.33333333333333331</v>
      </c>
      <c r="Q27" s="5"/>
      <c r="R27" s="5"/>
      <c r="S27" s="5"/>
      <c r="T27" s="5"/>
      <c r="Z27" s="115"/>
    </row>
    <row r="28" spans="1:26">
      <c r="A28" s="110" t="str">
        <f>'[1]All Calculations'!CD$1</f>
        <v>Comb. vessel disease</v>
      </c>
      <c r="B28" s="101" t="str">
        <f>'[1]All Calculations'!CD$2</f>
        <v>18x</v>
      </c>
      <c r="C28" s="101">
        <f>'[1]All Calculations'!CD$173</f>
        <v>1</v>
      </c>
      <c r="D28" s="51">
        <f>'[1]All Calculations'!CD$174</f>
        <v>1</v>
      </c>
      <c r="E28" s="51">
        <f>'[1]All Calculations'!CD$177</f>
        <v>0</v>
      </c>
      <c r="F28" s="102">
        <f t="shared" si="0"/>
        <v>0.25</v>
      </c>
      <c r="G28" s="53"/>
      <c r="H28" s="5"/>
      <c r="I28" s="5"/>
      <c r="J28" s="5"/>
      <c r="K28" s="116" t="str">
        <f>'[1]All Calculations'!CD$1</f>
        <v>Comb. vessel disease</v>
      </c>
      <c r="L28" s="101" t="str">
        <f>'[1]All Calculations'!CD$2</f>
        <v>18x</v>
      </c>
      <c r="M28" s="101">
        <f>'[1]All Calculations'!CD$173</f>
        <v>1</v>
      </c>
      <c r="N28" s="101">
        <f>'[1]All Calculations'!CD$174</f>
        <v>1</v>
      </c>
      <c r="O28" s="51">
        <f>'[1]All Calculations'!CD$177</f>
        <v>0</v>
      </c>
      <c r="P28" s="102">
        <f t="shared" si="1"/>
        <v>0.33333333333333331</v>
      </c>
      <c r="Q28" s="5"/>
      <c r="R28" s="5"/>
      <c r="S28" s="5"/>
      <c r="T28" s="5"/>
      <c r="Z28" s="115"/>
    </row>
    <row r="29" spans="1:26">
      <c r="A29" s="49" t="str">
        <f>'[1]All Calculations'!CI$1</f>
        <v>Hypertension</v>
      </c>
      <c r="B29" s="51">
        <f>'[1]All Calculations'!CI$2</f>
        <v>21</v>
      </c>
      <c r="C29" s="51">
        <f>'[1]All Calculations'!CI$173</f>
        <v>1</v>
      </c>
      <c r="D29" s="51">
        <f>'[1]All Calculations'!CI$174</f>
        <v>1</v>
      </c>
      <c r="E29" s="51">
        <f>'[1]All Calculations'!CI$177</f>
        <v>0</v>
      </c>
      <c r="F29" s="57">
        <f t="shared" si="0"/>
        <v>0.25</v>
      </c>
      <c r="G29" s="53"/>
      <c r="H29" s="5"/>
      <c r="I29" s="5"/>
      <c r="J29" s="5"/>
      <c r="K29" s="54" t="str">
        <f>'[1]All Calculations'!CI$1</f>
        <v>Hypertension</v>
      </c>
      <c r="L29" s="51">
        <f>'[1]All Calculations'!CI$2</f>
        <v>21</v>
      </c>
      <c r="M29" s="51">
        <f>'[1]All Calculations'!CI$173</f>
        <v>1</v>
      </c>
      <c r="N29" s="51">
        <f>'[1]All Calculations'!CI$174</f>
        <v>1</v>
      </c>
      <c r="O29" s="51">
        <f>'[1]All Calculations'!CI$177</f>
        <v>0</v>
      </c>
      <c r="P29" s="57">
        <f t="shared" si="1"/>
        <v>0.33333333333333331</v>
      </c>
      <c r="Q29" s="5"/>
      <c r="R29" s="5"/>
      <c r="S29" s="5"/>
      <c r="T29" s="5"/>
      <c r="Z29" s="115"/>
    </row>
    <row r="30" spans="1:26">
      <c r="A30" s="110" t="str">
        <f>'[1]All Calculations'!CK$1</f>
        <v>Comb. HTN or BP</v>
      </c>
      <c r="B30" s="101" t="str">
        <f>'[1]All Calculations'!CK$2</f>
        <v>21x</v>
      </c>
      <c r="C30" s="101">
        <f>'[1]All Calculations'!CK$173</f>
        <v>1</v>
      </c>
      <c r="D30" s="51">
        <f>'[1]All Calculations'!CK$174</f>
        <v>1</v>
      </c>
      <c r="E30" s="51">
        <f>'[1]All Calculations'!CK$177</f>
        <v>0</v>
      </c>
      <c r="F30" s="102">
        <f t="shared" si="0"/>
        <v>0.25</v>
      </c>
      <c r="G30" s="53"/>
      <c r="H30" s="5"/>
      <c r="I30" s="5"/>
      <c r="J30" s="5"/>
      <c r="K30" s="116" t="str">
        <f>'[1]All Calculations'!CK$1</f>
        <v>Comb. HTN or BP</v>
      </c>
      <c r="L30" s="101" t="str">
        <f>'[1]All Calculations'!CK$2</f>
        <v>21x</v>
      </c>
      <c r="M30" s="101">
        <f>'[1]All Calculations'!CK$173</f>
        <v>1</v>
      </c>
      <c r="N30" s="101">
        <f>'[1]All Calculations'!CK$174</f>
        <v>1</v>
      </c>
      <c r="O30" s="51">
        <f>'[1]All Calculations'!CK$177</f>
        <v>0</v>
      </c>
      <c r="P30" s="102">
        <f t="shared" si="1"/>
        <v>0.33333333333333331</v>
      </c>
      <c r="Q30" s="5"/>
      <c r="R30" s="5"/>
      <c r="S30" s="5"/>
      <c r="T30" s="5"/>
      <c r="Z30" s="115"/>
    </row>
    <row r="31" spans="1:26">
      <c r="A31" s="49" t="str">
        <f>'[1]All Calculations'!CL$1</f>
        <v>Race or ethnicity</v>
      </c>
      <c r="B31" s="51">
        <f>'[1]All Calculations'!CL$2</f>
        <v>22</v>
      </c>
      <c r="C31" s="51">
        <f>'[1]All Calculations'!CL$173</f>
        <v>1</v>
      </c>
      <c r="D31" s="51">
        <f>'[1]All Calculations'!CL$174</f>
        <v>1</v>
      </c>
      <c r="E31" s="51">
        <f>'[1]All Calculations'!CL$177</f>
        <v>0</v>
      </c>
      <c r="F31" s="57">
        <f t="shared" si="0"/>
        <v>0.25</v>
      </c>
      <c r="G31" s="53"/>
      <c r="H31" s="5"/>
      <c r="I31" s="5"/>
      <c r="J31" s="5"/>
      <c r="K31" s="54" t="str">
        <f>'[1]All Calculations'!CL$1</f>
        <v>Race or ethnicity</v>
      </c>
      <c r="L31" s="51">
        <f>'[1]All Calculations'!CL$2</f>
        <v>22</v>
      </c>
      <c r="M31" s="51">
        <f>'[1]All Calculations'!CL$173</f>
        <v>1</v>
      </c>
      <c r="N31" s="51">
        <f>'[1]All Calculations'!CL$174</f>
        <v>1</v>
      </c>
      <c r="O31" s="51">
        <f>'[1]All Calculations'!CL$177</f>
        <v>0</v>
      </c>
      <c r="P31" s="57">
        <f t="shared" si="1"/>
        <v>0.33333333333333331</v>
      </c>
      <c r="Q31" s="5"/>
      <c r="R31" s="5"/>
      <c r="S31" s="5"/>
      <c r="T31" s="5"/>
      <c r="Z31" s="115"/>
    </row>
    <row r="32" spans="1:26">
      <c r="A32" s="49" t="str">
        <f>'[1]All Calculations'!CM$1</f>
        <v>Preoperative IABP use</v>
      </c>
      <c r="B32" s="51">
        <f>'[1]All Calculations'!CM$2</f>
        <v>23</v>
      </c>
      <c r="C32" s="51">
        <f>'[1]All Calculations'!CM$173</f>
        <v>1</v>
      </c>
      <c r="D32" s="51">
        <f>'[1]All Calculations'!CM$174</f>
        <v>1</v>
      </c>
      <c r="E32" s="51">
        <f>'[1]All Calculations'!CM$177</f>
        <v>0</v>
      </c>
      <c r="F32" s="57">
        <f t="shared" si="0"/>
        <v>0.25</v>
      </c>
      <c r="G32" s="53"/>
      <c r="H32" s="5"/>
      <c r="I32" s="5"/>
      <c r="J32" s="5"/>
      <c r="K32" s="54" t="str">
        <f>'[1]All Calculations'!CM$1</f>
        <v>Preoperative IABP use</v>
      </c>
      <c r="L32" s="51">
        <f>'[1]All Calculations'!CM$2</f>
        <v>23</v>
      </c>
      <c r="M32" s="51">
        <f>'[1]All Calculations'!CM$173</f>
        <v>1</v>
      </c>
      <c r="N32" s="51">
        <f>'[1]All Calculations'!CM$174</f>
        <v>1</v>
      </c>
      <c r="O32" s="51">
        <f>'[1]All Calculations'!CM$177</f>
        <v>0</v>
      </c>
      <c r="P32" s="57">
        <f t="shared" si="1"/>
        <v>0.33333333333333331</v>
      </c>
      <c r="Q32" s="5"/>
      <c r="R32" s="5"/>
      <c r="S32" s="5"/>
      <c r="T32" s="5"/>
      <c r="Z32" s="115"/>
    </row>
    <row r="33" spans="1:26">
      <c r="A33" s="49" t="str">
        <f>'[1]All Calculations'!CN$1</f>
        <v>Inotropic medication</v>
      </c>
      <c r="B33" s="51" t="str">
        <f>'[1]All Calculations'!CN$2</f>
        <v>23a</v>
      </c>
      <c r="C33" s="51">
        <f>'[1]All Calculations'!CN$173</f>
        <v>1</v>
      </c>
      <c r="D33" s="51">
        <f>'[1]All Calculations'!CN$174</f>
        <v>1</v>
      </c>
      <c r="E33" s="51">
        <f>'[1]All Calculations'!CN$177</f>
        <v>0</v>
      </c>
      <c r="F33" s="57">
        <f t="shared" si="0"/>
        <v>0.25</v>
      </c>
      <c r="G33" s="53"/>
      <c r="H33" s="5"/>
      <c r="I33" s="5"/>
      <c r="J33" s="5"/>
      <c r="K33" s="54" t="str">
        <f>'[1]All Calculations'!CN$1</f>
        <v>Inotropic medication</v>
      </c>
      <c r="L33" s="51" t="str">
        <f>'[1]All Calculations'!CN$2</f>
        <v>23a</v>
      </c>
      <c r="M33" s="51">
        <f>'[1]All Calculations'!CN$173</f>
        <v>1</v>
      </c>
      <c r="N33" s="51">
        <f>'[1]All Calculations'!CN$174</f>
        <v>1</v>
      </c>
      <c r="O33" s="51">
        <f>'[1]All Calculations'!CN$177</f>
        <v>0</v>
      </c>
      <c r="P33" s="57">
        <f t="shared" si="1"/>
        <v>0.33333333333333331</v>
      </c>
      <c r="Q33" s="5"/>
      <c r="R33" s="5"/>
      <c r="S33" s="5"/>
      <c r="T33" s="5"/>
      <c r="Z33" s="115"/>
    </row>
    <row r="34" spans="1:26">
      <c r="A34" s="49" t="str">
        <f>'[1]All Calculations'!CS$1</f>
        <v>Left main disease</v>
      </c>
      <c r="B34" s="51">
        <f>'[1]All Calculations'!CS$2</f>
        <v>27</v>
      </c>
      <c r="C34" s="51">
        <f>'[1]All Calculations'!CS$173</f>
        <v>1</v>
      </c>
      <c r="D34" s="51">
        <f>'[1]All Calculations'!CS$174</f>
        <v>1</v>
      </c>
      <c r="E34" s="51">
        <f>'[1]All Calculations'!CS$177</f>
        <v>0</v>
      </c>
      <c r="F34" s="57">
        <f t="shared" si="0"/>
        <v>0.25</v>
      </c>
      <c r="G34" s="53"/>
      <c r="H34" s="5"/>
      <c r="I34" s="5"/>
      <c r="J34" s="5"/>
      <c r="K34" s="54" t="str">
        <f>'[1]All Calculations'!CS$1</f>
        <v>Left main disease</v>
      </c>
      <c r="L34" s="51">
        <f>'[1]All Calculations'!CS$2</f>
        <v>27</v>
      </c>
      <c r="M34" s="51">
        <f>'[1]All Calculations'!CS$173</f>
        <v>1</v>
      </c>
      <c r="N34" s="51">
        <f>'[1]All Calculations'!CS$174</f>
        <v>1</v>
      </c>
      <c r="O34" s="51">
        <f>'[1]All Calculations'!CS$177</f>
        <v>0</v>
      </c>
      <c r="P34" s="57">
        <f t="shared" si="1"/>
        <v>0.33333333333333331</v>
      </c>
      <c r="Q34" s="5"/>
      <c r="R34" s="5"/>
      <c r="S34" s="5"/>
      <c r="T34" s="5"/>
      <c r="Z34" s="115"/>
    </row>
    <row r="35" spans="1:26">
      <c r="A35" s="49" t="str">
        <f>'[1]All Calculations'!CV$1</f>
        <v>Cardiogenic shock</v>
      </c>
      <c r="B35" s="51">
        <f>'[1]All Calculations'!CV$2</f>
        <v>30</v>
      </c>
      <c r="C35" s="51">
        <f>'[1]All Calculations'!CV$173</f>
        <v>1</v>
      </c>
      <c r="D35" s="51">
        <f>'[1]All Calculations'!CV$174</f>
        <v>1</v>
      </c>
      <c r="E35" s="51">
        <f>'[1]All Calculations'!CV$177</f>
        <v>0</v>
      </c>
      <c r="F35" s="57">
        <f t="shared" si="0"/>
        <v>0.25</v>
      </c>
      <c r="G35" s="53"/>
      <c r="H35" s="5"/>
      <c r="I35" s="5"/>
      <c r="J35" s="5"/>
      <c r="K35" s="54" t="str">
        <f>'[1]All Calculations'!CV$1</f>
        <v>Cardiogenic shock</v>
      </c>
      <c r="L35" s="51">
        <f>'[1]All Calculations'!CV$2</f>
        <v>30</v>
      </c>
      <c r="M35" s="51">
        <f>'[1]All Calculations'!CV$173</f>
        <v>1</v>
      </c>
      <c r="N35" s="51">
        <f>'[1]All Calculations'!CV$174</f>
        <v>1</v>
      </c>
      <c r="O35" s="51">
        <f>'[1]All Calculations'!CV$177</f>
        <v>0</v>
      </c>
      <c r="P35" s="57">
        <f t="shared" si="1"/>
        <v>0.33333333333333331</v>
      </c>
      <c r="Q35" s="5"/>
      <c r="R35" s="5"/>
      <c r="S35" s="5"/>
      <c r="T35" s="5"/>
      <c r="Z35" s="115"/>
    </row>
    <row r="36" spans="1:26">
      <c r="A36" s="49" t="str">
        <f>'[1]All Calculations'!DK$1</f>
        <v>Any arrhythmia</v>
      </c>
      <c r="B36" s="51" t="str">
        <f>'[1]All Calculations'!DK$2</f>
        <v>39a</v>
      </c>
      <c r="C36" s="51">
        <f>'[1]All Calculations'!DK$173</f>
        <v>1</v>
      </c>
      <c r="D36" s="51">
        <f>'[1]All Calculations'!DK$174</f>
        <v>1</v>
      </c>
      <c r="E36" s="51">
        <f>'[1]All Calculations'!DK$177</f>
        <v>0</v>
      </c>
      <c r="F36" s="57">
        <f t="shared" si="0"/>
        <v>0.25</v>
      </c>
      <c r="G36" s="53"/>
      <c r="H36" s="5"/>
      <c r="I36" s="5"/>
      <c r="J36" s="5"/>
      <c r="K36" s="54" t="str">
        <f>'[1]All Calculations'!DK$1</f>
        <v>Any arrhythmia</v>
      </c>
      <c r="L36" s="51" t="str">
        <f>'[1]All Calculations'!DK$2</f>
        <v>39a</v>
      </c>
      <c r="M36" s="51">
        <f>'[1]All Calculations'!DK$173</f>
        <v>1</v>
      </c>
      <c r="N36" s="51">
        <f>'[1]All Calculations'!DK$174</f>
        <v>1</v>
      </c>
      <c r="O36" s="51">
        <f>'[1]All Calculations'!DK$177</f>
        <v>0</v>
      </c>
      <c r="P36" s="57">
        <f t="shared" si="1"/>
        <v>0.33333333333333331</v>
      </c>
      <c r="Q36" s="5"/>
      <c r="R36" s="5"/>
      <c r="S36" s="5"/>
      <c r="T36" s="5"/>
      <c r="Z36" s="115"/>
    </row>
    <row r="37" spans="1:26">
      <c r="A37" s="110" t="str">
        <f>'[1]All Calculations'!DP$1</f>
        <v>Comb. ECG or arrhythmia variables</v>
      </c>
      <c r="B37" s="101" t="str">
        <f>'[1]All Calculations'!DP$2</f>
        <v>39x</v>
      </c>
      <c r="C37" s="101">
        <f>'[1]All Calculations'!DP$173</f>
        <v>1</v>
      </c>
      <c r="D37" s="51">
        <f>'[1]All Calculations'!DP$174</f>
        <v>1</v>
      </c>
      <c r="E37" s="51">
        <f>'[1]All Calculations'!DP$177</f>
        <v>0</v>
      </c>
      <c r="F37" s="102">
        <f t="shared" si="0"/>
        <v>0.25</v>
      </c>
      <c r="G37" s="53"/>
      <c r="H37" s="5"/>
      <c r="I37" s="5"/>
      <c r="J37" s="5"/>
      <c r="K37" s="116" t="str">
        <f>'[1]All Calculations'!DP$1</f>
        <v>Comb. ECG or arrhythmia variables</v>
      </c>
      <c r="L37" s="101" t="str">
        <f>'[1]All Calculations'!DP$2</f>
        <v>39x</v>
      </c>
      <c r="M37" s="101">
        <f>'[1]All Calculations'!DP$173</f>
        <v>1</v>
      </c>
      <c r="N37" s="101">
        <f>'[1]All Calculations'!DP$174</f>
        <v>1</v>
      </c>
      <c r="O37" s="51">
        <f>'[1]All Calculations'!DP$177</f>
        <v>0</v>
      </c>
      <c r="P37" s="102">
        <f t="shared" si="1"/>
        <v>0.33333333333333331</v>
      </c>
      <c r="Q37" s="5"/>
      <c r="R37" s="5"/>
      <c r="S37" s="5"/>
      <c r="T37" s="5"/>
      <c r="Z37" s="117"/>
    </row>
    <row r="38" spans="1:26" ht="17" thickBot="1">
      <c r="A38" s="135" t="str">
        <f>'[1]All Calculations'!EF$1</f>
        <v>Steroid use</v>
      </c>
      <c r="B38" s="136">
        <f>'[1]All Calculations'!EF$2</f>
        <v>50</v>
      </c>
      <c r="C38" s="136">
        <f>'[1]All Calculations'!EF$173</f>
        <v>1</v>
      </c>
      <c r="D38" s="136">
        <f>'[1]All Calculations'!EF$174</f>
        <v>1</v>
      </c>
      <c r="E38" s="136">
        <f>'[1]All Calculations'!EF$177</f>
        <v>0</v>
      </c>
      <c r="F38" s="137">
        <f t="shared" si="0"/>
        <v>0.25</v>
      </c>
      <c r="G38" s="53"/>
      <c r="H38" s="5"/>
      <c r="I38" s="5"/>
      <c r="J38" s="5"/>
      <c r="K38" s="138" t="str">
        <f>'[1]All Calculations'!EF$1</f>
        <v>Steroid use</v>
      </c>
      <c r="L38" s="136">
        <f>'[1]All Calculations'!EF$2</f>
        <v>50</v>
      </c>
      <c r="M38" s="136">
        <f>'[1]All Calculations'!EF$173</f>
        <v>1</v>
      </c>
      <c r="N38" s="136">
        <f>'[1]All Calculations'!EF$174</f>
        <v>1</v>
      </c>
      <c r="O38" s="136">
        <f>'[1]All Calculations'!EF$177</f>
        <v>0</v>
      </c>
      <c r="P38" s="137">
        <f t="shared" si="1"/>
        <v>0.33333333333333331</v>
      </c>
      <c r="R38" s="5"/>
      <c r="S38" s="5"/>
      <c r="T38" s="5"/>
      <c r="Z38" s="115"/>
    </row>
    <row r="39" spans="1:26">
      <c r="A39" s="4" t="s">
        <v>37</v>
      </c>
      <c r="B39" s="139"/>
      <c r="C39" s="4">
        <f>COUNTIFS(C5:C38,"&gt;0",A5:A38,"&lt;&gt;Comb.*")</f>
        <v>26</v>
      </c>
      <c r="F39" s="115"/>
      <c r="K39" s="4" t="s">
        <v>37</v>
      </c>
      <c r="L39" s="139"/>
      <c r="M39" s="4">
        <f>COUNTIFS(M5:M38,"&gt;0",K5:K38,"&lt;&gt;Comb.*")</f>
        <v>26</v>
      </c>
      <c r="N39" s="4">
        <f>COUNTIFS(N5:N38,"&gt;0",K5:K38,"&lt;&gt;Comb.*")</f>
        <v>26</v>
      </c>
      <c r="P39" s="115"/>
      <c r="R39" s="5"/>
      <c r="S39" s="5"/>
      <c r="T39" s="5"/>
      <c r="Z39" s="117"/>
    </row>
    <row r="40" spans="1:26">
      <c r="F40" s="115"/>
      <c r="G40" s="5"/>
      <c r="H40" s="5"/>
      <c r="I40" s="5"/>
      <c r="J40" s="5"/>
      <c r="K40" s="5"/>
      <c r="L40" s="5"/>
      <c r="M40" s="5"/>
      <c r="N40" s="5"/>
      <c r="O40" s="5"/>
      <c r="P40" s="115"/>
      <c r="R40" s="5"/>
      <c r="S40" s="5"/>
      <c r="T40" s="5"/>
      <c r="U40" s="5"/>
      <c r="V40" s="5"/>
      <c r="W40" s="5"/>
      <c r="X40" s="5"/>
      <c r="Y40" s="5"/>
      <c r="Z40" s="115"/>
    </row>
    <row r="41" spans="1:26">
      <c r="F41" s="115"/>
      <c r="P41" s="115"/>
      <c r="Q41" s="5"/>
      <c r="R41" s="5"/>
      <c r="S41" s="5"/>
      <c r="T41" s="5"/>
      <c r="U41" s="5"/>
      <c r="V41" s="5"/>
      <c r="W41" s="5"/>
      <c r="X41" s="5"/>
      <c r="Y41" s="5"/>
      <c r="Z41" s="115"/>
    </row>
    <row r="42" spans="1:26">
      <c r="A42" s="5"/>
      <c r="B42" s="5"/>
      <c r="C42" s="5"/>
      <c r="D42" s="5"/>
      <c r="E42" s="5"/>
      <c r="F42" s="115"/>
      <c r="G42" s="5"/>
      <c r="H42" s="5"/>
      <c r="I42" s="5"/>
      <c r="J42" s="5"/>
      <c r="K42" s="5"/>
      <c r="L42" s="5"/>
      <c r="M42" s="5"/>
      <c r="N42" s="5"/>
      <c r="O42" s="5"/>
      <c r="P42" s="115"/>
      <c r="Q42" s="5"/>
      <c r="R42" s="5"/>
      <c r="S42" s="5"/>
      <c r="T42" s="5"/>
      <c r="U42" s="5"/>
      <c r="V42" s="5"/>
      <c r="W42" s="5"/>
      <c r="X42" s="5"/>
      <c r="Y42" s="5"/>
      <c r="Z42" s="115"/>
    </row>
    <row r="43" spans="1:26" ht="17" customHeight="1">
      <c r="F43" s="115"/>
      <c r="G43" s="5"/>
      <c r="H43" s="5"/>
      <c r="I43" s="5"/>
      <c r="J43" s="5"/>
      <c r="K43" s="5"/>
      <c r="L43" s="5"/>
      <c r="M43" s="5"/>
      <c r="N43" s="5"/>
      <c r="O43" s="5"/>
      <c r="P43" s="115"/>
      <c r="Q43" s="5"/>
      <c r="R43" s="5"/>
      <c r="S43" s="5"/>
      <c r="T43" s="5"/>
      <c r="U43" s="5"/>
      <c r="V43" s="5"/>
      <c r="W43" s="5"/>
      <c r="X43" s="5"/>
      <c r="Y43" s="5"/>
      <c r="Z43" s="115"/>
    </row>
    <row r="44" spans="1:26" s="5" customFormat="1">
      <c r="A44" s="4"/>
      <c r="B44" s="4"/>
      <c r="C44" s="4"/>
      <c r="D44" s="4"/>
      <c r="E44" s="4"/>
      <c r="F44" s="115"/>
      <c r="P44" s="115"/>
      <c r="Z44" s="115"/>
    </row>
    <row r="45" spans="1:26">
      <c r="F45" s="115"/>
      <c r="G45" s="5"/>
      <c r="H45" s="5"/>
      <c r="I45" s="5"/>
      <c r="J45" s="5"/>
      <c r="K45" s="5"/>
      <c r="L45" s="5"/>
      <c r="M45" s="5"/>
      <c r="N45" s="5"/>
      <c r="O45" s="5"/>
      <c r="P45" s="115"/>
      <c r="Q45" s="5"/>
      <c r="R45" s="5"/>
      <c r="S45" s="5"/>
      <c r="T45" s="5"/>
      <c r="U45" s="5"/>
      <c r="V45" s="5"/>
      <c r="W45" s="5"/>
      <c r="X45" s="5"/>
      <c r="Y45" s="5"/>
      <c r="Z45" s="115"/>
    </row>
    <row r="46" spans="1:26">
      <c r="F46" s="115"/>
      <c r="G46" s="5"/>
      <c r="H46" s="5"/>
      <c r="I46" s="5"/>
      <c r="J46" s="5"/>
      <c r="K46" s="5"/>
      <c r="L46" s="5"/>
      <c r="M46" s="5"/>
      <c r="N46" s="5"/>
      <c r="O46" s="5"/>
      <c r="P46" s="115"/>
      <c r="Q46" s="5"/>
      <c r="R46" s="5"/>
      <c r="S46" s="5"/>
      <c r="T46" s="5"/>
      <c r="U46" s="5"/>
      <c r="V46" s="5"/>
      <c r="W46" s="5"/>
      <c r="X46" s="5"/>
      <c r="Y46" s="5"/>
      <c r="Z46" s="115"/>
    </row>
    <row r="47" spans="1:26">
      <c r="F47" s="115"/>
      <c r="G47" s="5"/>
      <c r="H47" s="5"/>
      <c r="I47" s="5"/>
      <c r="J47" s="5"/>
      <c r="K47" s="5"/>
      <c r="L47" s="5"/>
      <c r="M47" s="5"/>
      <c r="N47" s="5"/>
      <c r="O47" s="5"/>
      <c r="P47" s="115"/>
      <c r="Q47" s="5"/>
      <c r="R47" s="5"/>
      <c r="S47" s="5"/>
      <c r="T47" s="5"/>
      <c r="U47" s="5"/>
      <c r="V47" s="5"/>
      <c r="W47" s="5"/>
      <c r="X47" s="5"/>
      <c r="Y47" s="5"/>
      <c r="Z47" s="115"/>
    </row>
    <row r="48" spans="1:26">
      <c r="F48" s="115"/>
      <c r="G48" s="5"/>
      <c r="H48" s="5"/>
      <c r="I48" s="5"/>
      <c r="J48" s="5"/>
      <c r="K48" s="5"/>
      <c r="L48" s="5"/>
      <c r="M48" s="5"/>
      <c r="N48" s="5"/>
      <c r="O48" s="5"/>
      <c r="P48" s="115"/>
      <c r="Q48" s="5"/>
      <c r="R48" s="5"/>
      <c r="S48" s="5"/>
      <c r="T48" s="5"/>
      <c r="U48" s="5"/>
      <c r="V48" s="5"/>
      <c r="W48" s="5"/>
      <c r="X48" s="5"/>
      <c r="Y48" s="5"/>
      <c r="Z48" s="115"/>
    </row>
    <row r="49" spans="6:26">
      <c r="F49" s="115"/>
      <c r="G49" s="5"/>
      <c r="H49" s="5"/>
      <c r="I49" s="5"/>
      <c r="J49" s="5"/>
      <c r="K49" s="5"/>
      <c r="L49" s="5"/>
      <c r="M49" s="5"/>
      <c r="N49" s="5"/>
      <c r="O49" s="5"/>
      <c r="P49" s="115"/>
      <c r="Q49" s="5"/>
      <c r="R49" s="5"/>
      <c r="S49" s="5"/>
      <c r="T49" s="5"/>
      <c r="U49" s="5"/>
      <c r="V49" s="5"/>
      <c r="W49" s="5"/>
      <c r="X49" s="5"/>
      <c r="Y49" s="5"/>
      <c r="Z49" s="115"/>
    </row>
    <row r="50" spans="6:26">
      <c r="F50" s="115"/>
      <c r="G50" s="5"/>
      <c r="H50" s="5"/>
      <c r="I50" s="5"/>
      <c r="J50" s="5"/>
      <c r="K50" s="5"/>
      <c r="L50" s="5"/>
      <c r="M50" s="5"/>
      <c r="N50" s="5"/>
      <c r="O50" s="5"/>
      <c r="P50" s="115"/>
      <c r="Q50" s="5"/>
      <c r="R50" s="5"/>
      <c r="S50" s="5"/>
      <c r="T50" s="5"/>
      <c r="U50" s="5"/>
      <c r="V50" s="5"/>
      <c r="W50" s="5"/>
      <c r="X50" s="5"/>
      <c r="Y50" s="5"/>
      <c r="Z50" s="115"/>
    </row>
    <row r="51" spans="6:26">
      <c r="F51" s="115"/>
      <c r="G51" s="5"/>
      <c r="H51" s="5"/>
      <c r="I51" s="5"/>
      <c r="J51" s="5"/>
      <c r="K51" s="5"/>
      <c r="L51" s="5"/>
      <c r="M51" s="5"/>
      <c r="N51" s="5"/>
      <c r="O51" s="5"/>
      <c r="P51" s="115"/>
      <c r="Q51" s="5"/>
      <c r="R51" s="5"/>
      <c r="S51" s="5"/>
      <c r="T51" s="5"/>
      <c r="U51" s="5"/>
      <c r="V51" s="5"/>
      <c r="W51" s="5"/>
      <c r="X51" s="5"/>
      <c r="Y51" s="5"/>
      <c r="Z51" s="115"/>
    </row>
    <row r="52" spans="6:26">
      <c r="F52" s="115"/>
      <c r="G52" s="5"/>
      <c r="H52" s="5"/>
      <c r="I52" s="5"/>
      <c r="J52" s="5"/>
      <c r="K52" s="5"/>
      <c r="L52" s="5"/>
      <c r="M52" s="5"/>
      <c r="N52" s="5"/>
      <c r="O52" s="5"/>
      <c r="P52" s="115"/>
      <c r="Q52" s="5"/>
      <c r="R52" s="5"/>
      <c r="S52" s="5"/>
      <c r="T52" s="5"/>
      <c r="U52" s="5"/>
      <c r="V52" s="5"/>
      <c r="W52" s="5"/>
      <c r="X52" s="5"/>
      <c r="Y52" s="5"/>
      <c r="Z52" s="115"/>
    </row>
    <row r="53" spans="6:26">
      <c r="F53" s="115"/>
      <c r="G53" s="5"/>
      <c r="H53" s="5"/>
      <c r="I53" s="5"/>
      <c r="J53" s="5"/>
      <c r="K53" s="5"/>
      <c r="L53" s="5"/>
      <c r="M53" s="5"/>
      <c r="N53" s="5"/>
      <c r="O53" s="5"/>
      <c r="P53" s="115"/>
      <c r="Q53" s="5"/>
      <c r="R53" s="5"/>
      <c r="S53" s="5"/>
      <c r="T53" s="5"/>
      <c r="U53" s="5"/>
      <c r="V53" s="5"/>
      <c r="W53" s="5"/>
      <c r="X53" s="5"/>
      <c r="Y53" s="5"/>
      <c r="Z53" s="115"/>
    </row>
    <row r="54" spans="6:26">
      <c r="F54" s="115"/>
      <c r="G54" s="5"/>
      <c r="H54" s="5"/>
      <c r="I54" s="5"/>
      <c r="J54" s="5"/>
      <c r="K54" s="5"/>
      <c r="L54" s="5"/>
      <c r="M54" s="5"/>
      <c r="N54" s="5"/>
      <c r="O54" s="5"/>
      <c r="P54" s="115"/>
      <c r="Q54" s="5"/>
      <c r="R54" s="5"/>
      <c r="S54" s="5"/>
      <c r="T54" s="5"/>
      <c r="U54" s="5"/>
      <c r="V54" s="5"/>
      <c r="W54" s="5"/>
      <c r="X54" s="5"/>
      <c r="Y54" s="5"/>
      <c r="Z54" s="115"/>
    </row>
    <row r="55" spans="6:26">
      <c r="F55" s="115"/>
      <c r="G55" s="5"/>
      <c r="H55" s="5"/>
      <c r="I55" s="5"/>
      <c r="J55" s="5"/>
      <c r="K55" s="5"/>
      <c r="L55" s="5"/>
      <c r="M55" s="5"/>
      <c r="N55" s="5"/>
      <c r="O55" s="5"/>
      <c r="P55" s="115"/>
      <c r="Q55" s="5"/>
      <c r="R55" s="5"/>
      <c r="S55" s="5"/>
      <c r="T55" s="5"/>
      <c r="U55" s="5"/>
      <c r="V55" s="5"/>
      <c r="W55" s="5"/>
      <c r="X55" s="5"/>
      <c r="Y55" s="5"/>
      <c r="Z55" s="115"/>
    </row>
    <row r="56" spans="6:26">
      <c r="F56" s="115"/>
      <c r="G56" s="5"/>
      <c r="H56" s="5"/>
      <c r="I56" s="5"/>
      <c r="J56" s="5"/>
      <c r="K56" s="5"/>
      <c r="L56" s="5"/>
      <c r="M56" s="5"/>
      <c r="N56" s="5"/>
      <c r="O56" s="5"/>
      <c r="P56" s="115"/>
      <c r="Q56" s="5"/>
      <c r="R56" s="5"/>
      <c r="S56" s="5"/>
      <c r="T56" s="5"/>
      <c r="U56" s="5"/>
      <c r="V56" s="5"/>
      <c r="W56" s="5"/>
      <c r="X56" s="5"/>
      <c r="Y56" s="5"/>
      <c r="Z56" s="115"/>
    </row>
    <row r="57" spans="6:26">
      <c r="F57" s="115"/>
      <c r="G57" s="5"/>
      <c r="H57" s="5"/>
      <c r="I57" s="5"/>
      <c r="J57" s="5"/>
      <c r="K57" s="5"/>
      <c r="L57" s="5"/>
      <c r="M57" s="5"/>
      <c r="N57" s="5"/>
      <c r="O57" s="5"/>
      <c r="P57" s="115"/>
      <c r="Q57" s="5"/>
      <c r="R57" s="5"/>
      <c r="S57" s="5"/>
      <c r="T57" s="5"/>
      <c r="U57" s="5"/>
      <c r="V57" s="5"/>
      <c r="W57" s="5"/>
      <c r="X57" s="5"/>
      <c r="Y57" s="5"/>
      <c r="Z57" s="115"/>
    </row>
    <row r="58" spans="6:26">
      <c r="F58" s="115"/>
      <c r="G58" s="5"/>
      <c r="H58" s="5"/>
      <c r="I58" s="5"/>
      <c r="J58" s="5"/>
      <c r="K58" s="5"/>
      <c r="L58" s="5"/>
      <c r="M58" s="5"/>
      <c r="N58" s="5"/>
      <c r="O58" s="5"/>
      <c r="P58" s="115"/>
      <c r="Q58" s="5"/>
      <c r="R58" s="5"/>
      <c r="S58" s="5"/>
      <c r="T58" s="5"/>
      <c r="U58" s="5"/>
      <c r="V58" s="5"/>
      <c r="W58" s="5"/>
      <c r="X58" s="5"/>
      <c r="Y58" s="5"/>
      <c r="Z58" s="115"/>
    </row>
    <row r="59" spans="6:26">
      <c r="F59" s="115"/>
      <c r="G59" s="5"/>
      <c r="H59" s="5"/>
      <c r="I59" s="5"/>
      <c r="J59" s="5"/>
      <c r="K59" s="5"/>
      <c r="L59" s="5"/>
      <c r="M59" s="5"/>
      <c r="N59" s="5"/>
      <c r="O59" s="5"/>
      <c r="P59" s="115"/>
      <c r="Q59" s="5"/>
      <c r="R59" s="5"/>
      <c r="S59" s="5"/>
      <c r="T59" s="5"/>
      <c r="U59" s="5"/>
      <c r="V59" s="5"/>
      <c r="W59" s="5"/>
      <c r="X59" s="5"/>
      <c r="Y59" s="5"/>
      <c r="Z59" s="115"/>
    </row>
    <row r="60" spans="6:26">
      <c r="F60" s="115"/>
      <c r="G60" s="5"/>
      <c r="H60" s="5"/>
      <c r="I60" s="5"/>
      <c r="J60" s="5"/>
      <c r="K60" s="5"/>
      <c r="L60" s="5"/>
      <c r="M60" s="5"/>
      <c r="N60" s="5"/>
      <c r="O60" s="5"/>
      <c r="P60" s="115"/>
      <c r="Q60" s="5"/>
      <c r="R60" s="5"/>
      <c r="S60" s="5"/>
      <c r="T60" s="5"/>
      <c r="U60" s="5"/>
      <c r="V60" s="5"/>
      <c r="W60" s="5"/>
      <c r="X60" s="5"/>
      <c r="Y60" s="5"/>
      <c r="Z60" s="115"/>
    </row>
    <row r="61" spans="6:26">
      <c r="F61" s="115"/>
      <c r="G61" s="5"/>
      <c r="H61" s="5"/>
      <c r="I61" s="5"/>
      <c r="J61" s="5"/>
      <c r="K61" s="5"/>
      <c r="L61" s="5"/>
      <c r="M61" s="5"/>
      <c r="N61" s="5"/>
      <c r="O61" s="5"/>
      <c r="P61" s="115"/>
      <c r="Q61" s="5"/>
      <c r="R61" s="5"/>
      <c r="S61" s="5"/>
      <c r="T61" s="5"/>
      <c r="U61" s="5"/>
      <c r="V61" s="5"/>
      <c r="W61" s="5"/>
      <c r="X61" s="5"/>
      <c r="Y61" s="5"/>
      <c r="Z61" s="115"/>
    </row>
    <row r="62" spans="6:26">
      <c r="F62" s="115"/>
      <c r="G62" s="5"/>
      <c r="H62" s="5"/>
      <c r="I62" s="5"/>
      <c r="J62" s="5"/>
      <c r="K62" s="5"/>
      <c r="L62" s="5"/>
      <c r="M62" s="5"/>
      <c r="N62" s="5"/>
      <c r="O62" s="5"/>
      <c r="P62" s="115"/>
      <c r="Q62" s="5"/>
      <c r="R62" s="5"/>
      <c r="S62" s="5"/>
      <c r="T62" s="5"/>
      <c r="U62" s="5"/>
      <c r="V62" s="5"/>
      <c r="W62" s="5"/>
      <c r="X62" s="5"/>
      <c r="Y62" s="5"/>
      <c r="Z62" s="117"/>
    </row>
    <row r="63" spans="6:26">
      <c r="F63" s="115"/>
      <c r="G63" s="5"/>
      <c r="H63" s="5"/>
      <c r="I63" s="5"/>
      <c r="J63" s="5"/>
      <c r="K63" s="5"/>
      <c r="L63" s="5"/>
      <c r="M63" s="5"/>
      <c r="N63" s="5"/>
      <c r="O63" s="5"/>
      <c r="P63" s="115"/>
      <c r="Q63" s="5"/>
      <c r="R63" s="5"/>
      <c r="S63" s="5"/>
      <c r="T63" s="5"/>
      <c r="U63" s="5"/>
      <c r="V63" s="5"/>
      <c r="W63" s="5"/>
      <c r="X63" s="5"/>
      <c r="Y63" s="5"/>
      <c r="Z63" s="115"/>
    </row>
    <row r="64" spans="6:26">
      <c r="F64" s="115"/>
      <c r="G64" s="5"/>
      <c r="H64" s="5"/>
      <c r="I64" s="5"/>
      <c r="J64" s="5"/>
      <c r="K64" s="5"/>
      <c r="L64" s="5"/>
      <c r="M64" s="5"/>
      <c r="N64" s="5"/>
      <c r="O64" s="5"/>
      <c r="P64" s="115"/>
      <c r="Q64" s="5"/>
      <c r="R64" s="5"/>
      <c r="S64" s="5"/>
      <c r="T64" s="5"/>
      <c r="U64" s="5"/>
      <c r="V64" s="5"/>
      <c r="W64" s="5"/>
      <c r="X64" s="5"/>
      <c r="Y64" s="5"/>
      <c r="Z64" s="115"/>
    </row>
    <row r="65" spans="6:26">
      <c r="F65" s="115"/>
      <c r="G65" s="5"/>
      <c r="H65" s="5"/>
      <c r="I65" s="5"/>
      <c r="J65" s="5"/>
      <c r="K65" s="5"/>
      <c r="L65" s="5"/>
      <c r="M65" s="5"/>
      <c r="N65" s="5"/>
      <c r="O65" s="5"/>
      <c r="P65" s="115"/>
      <c r="Q65" s="5"/>
      <c r="R65" s="5"/>
      <c r="S65" s="5"/>
      <c r="T65" s="5"/>
      <c r="U65" s="5"/>
      <c r="V65" s="5"/>
      <c r="W65" s="5"/>
      <c r="X65" s="5"/>
      <c r="Y65" s="5"/>
      <c r="Z65" s="115"/>
    </row>
    <row r="66" spans="6:26">
      <c r="F66" s="115"/>
      <c r="G66" s="5"/>
      <c r="H66" s="5"/>
      <c r="I66" s="5"/>
      <c r="J66" s="5"/>
      <c r="K66" s="5"/>
      <c r="L66" s="5"/>
      <c r="M66" s="5"/>
      <c r="N66" s="5"/>
      <c r="O66" s="5"/>
      <c r="P66" s="115"/>
      <c r="Q66" s="5"/>
      <c r="R66" s="5"/>
      <c r="S66" s="5"/>
      <c r="T66" s="5"/>
      <c r="U66" s="5"/>
      <c r="V66" s="5"/>
      <c r="W66" s="5"/>
      <c r="X66" s="5"/>
      <c r="Y66" s="5"/>
      <c r="Z66" s="115"/>
    </row>
    <row r="67" spans="6:26">
      <c r="F67" s="115"/>
      <c r="G67" s="5"/>
      <c r="H67" s="5"/>
      <c r="I67" s="5"/>
      <c r="J67" s="5"/>
      <c r="K67" s="5"/>
      <c r="L67" s="5"/>
      <c r="M67" s="5"/>
      <c r="N67" s="5"/>
      <c r="O67" s="5"/>
      <c r="P67" s="115"/>
      <c r="Q67" s="5"/>
      <c r="R67" s="5"/>
      <c r="S67" s="5"/>
      <c r="T67" s="5"/>
      <c r="U67" s="5"/>
      <c r="V67" s="5"/>
      <c r="W67" s="5"/>
      <c r="X67" s="5"/>
      <c r="Y67" s="5"/>
      <c r="Z67" s="115"/>
    </row>
    <row r="68" spans="6:26">
      <c r="F68" s="115"/>
      <c r="G68" s="5"/>
      <c r="H68" s="5"/>
      <c r="I68" s="5"/>
      <c r="J68" s="5"/>
      <c r="K68" s="5"/>
      <c r="L68" s="5"/>
      <c r="M68" s="5"/>
      <c r="N68" s="5"/>
      <c r="O68" s="5"/>
      <c r="P68" s="115"/>
      <c r="Q68" s="5"/>
      <c r="R68" s="5"/>
      <c r="S68" s="5"/>
      <c r="T68" s="5"/>
      <c r="U68" s="5"/>
      <c r="V68" s="5"/>
      <c r="W68" s="5"/>
      <c r="X68" s="5"/>
      <c r="Y68" s="5"/>
      <c r="Z68" s="115"/>
    </row>
    <row r="69" spans="6:26">
      <c r="F69" s="115"/>
      <c r="G69" s="5"/>
      <c r="H69" s="5"/>
      <c r="I69" s="5"/>
      <c r="J69" s="5"/>
      <c r="K69" s="5"/>
      <c r="L69" s="5"/>
      <c r="M69" s="5"/>
      <c r="N69" s="5"/>
      <c r="O69" s="5"/>
      <c r="P69" s="115"/>
      <c r="Q69" s="5"/>
      <c r="R69" s="5"/>
      <c r="S69" s="5"/>
      <c r="T69" s="5"/>
      <c r="U69" s="5"/>
      <c r="V69" s="5"/>
      <c r="W69" s="5"/>
      <c r="X69" s="5"/>
      <c r="Y69" s="5"/>
      <c r="Z69" s="115"/>
    </row>
    <row r="70" spans="6:26">
      <c r="F70" s="115"/>
      <c r="G70" s="5"/>
      <c r="H70" s="5"/>
      <c r="I70" s="5"/>
      <c r="J70" s="5"/>
      <c r="K70" s="5"/>
      <c r="L70" s="5"/>
      <c r="M70" s="5"/>
      <c r="N70" s="5"/>
      <c r="O70" s="5"/>
      <c r="P70" s="115"/>
      <c r="Q70" s="5"/>
      <c r="R70" s="5"/>
      <c r="S70" s="5"/>
      <c r="T70" s="5"/>
      <c r="U70" s="5"/>
      <c r="V70" s="5"/>
      <c r="W70" s="5"/>
      <c r="X70" s="5"/>
      <c r="Y70" s="5"/>
      <c r="Z70" s="115"/>
    </row>
    <row r="71" spans="6:26">
      <c r="F71" s="115"/>
      <c r="G71" s="5"/>
      <c r="H71" s="5"/>
      <c r="I71" s="5"/>
      <c r="J71" s="5"/>
      <c r="K71" s="5"/>
      <c r="L71" s="5"/>
      <c r="M71" s="5"/>
      <c r="N71" s="5"/>
      <c r="O71" s="5"/>
      <c r="P71" s="115"/>
      <c r="Q71" s="5"/>
      <c r="R71" s="5"/>
      <c r="S71" s="5"/>
      <c r="T71" s="5"/>
      <c r="U71" s="5"/>
      <c r="V71" s="5"/>
      <c r="W71" s="5"/>
      <c r="X71" s="5"/>
      <c r="Y71" s="5"/>
      <c r="Z71" s="115"/>
    </row>
    <row r="72" spans="6:26">
      <c r="F72" s="115"/>
      <c r="G72" s="5"/>
      <c r="H72" s="5"/>
      <c r="I72" s="5"/>
      <c r="J72" s="5"/>
      <c r="K72" s="5"/>
      <c r="L72" s="5"/>
      <c r="M72" s="5"/>
      <c r="N72" s="5"/>
      <c r="O72" s="5"/>
      <c r="P72" s="115"/>
      <c r="Q72" s="5"/>
      <c r="R72" s="5"/>
      <c r="S72" s="5"/>
      <c r="T72" s="5"/>
      <c r="U72" s="5"/>
      <c r="V72" s="5"/>
      <c r="W72" s="5"/>
      <c r="X72" s="5"/>
      <c r="Y72" s="5"/>
      <c r="Z72" s="115"/>
    </row>
    <row r="73" spans="6:26">
      <c r="F73" s="115"/>
      <c r="G73" s="5"/>
      <c r="H73" s="5"/>
      <c r="I73" s="5"/>
      <c r="J73" s="5"/>
      <c r="K73" s="5"/>
      <c r="L73" s="5"/>
      <c r="M73" s="5"/>
      <c r="N73" s="5"/>
      <c r="O73" s="5"/>
      <c r="P73" s="115"/>
      <c r="Q73" s="5"/>
      <c r="R73" s="5"/>
      <c r="S73" s="5"/>
      <c r="T73" s="5"/>
      <c r="U73" s="5"/>
      <c r="V73" s="5"/>
      <c r="W73" s="5"/>
      <c r="X73" s="5"/>
      <c r="Y73" s="5"/>
      <c r="Z73" s="115"/>
    </row>
    <row r="74" spans="6:26">
      <c r="F74" s="115"/>
      <c r="G74" s="5"/>
      <c r="H74" s="5"/>
      <c r="I74" s="5"/>
      <c r="J74" s="5"/>
      <c r="K74" s="5"/>
      <c r="L74" s="5"/>
      <c r="M74" s="5"/>
      <c r="N74" s="5"/>
      <c r="O74" s="5"/>
      <c r="P74" s="115"/>
      <c r="Q74" s="5"/>
      <c r="R74" s="5"/>
      <c r="S74" s="5"/>
      <c r="T74" s="5"/>
      <c r="U74" s="5"/>
      <c r="V74" s="5"/>
      <c r="W74" s="5"/>
      <c r="X74" s="5"/>
      <c r="Y74" s="5"/>
      <c r="Z74" s="115"/>
    </row>
    <row r="75" spans="6:26">
      <c r="F75" s="115"/>
      <c r="G75" s="5"/>
      <c r="H75" s="5"/>
      <c r="I75" s="5"/>
      <c r="J75" s="5"/>
      <c r="K75" s="5"/>
      <c r="L75" s="5"/>
      <c r="M75" s="5"/>
      <c r="N75" s="5"/>
      <c r="O75" s="5"/>
      <c r="P75" s="115"/>
      <c r="Q75" s="5"/>
      <c r="R75" s="5"/>
      <c r="S75" s="5"/>
      <c r="T75" s="5"/>
      <c r="U75" s="5"/>
      <c r="V75" s="5"/>
      <c r="W75" s="5"/>
      <c r="X75" s="5"/>
      <c r="Y75" s="5"/>
      <c r="Z75" s="115"/>
    </row>
    <row r="76" spans="6:26">
      <c r="F76" s="115"/>
      <c r="G76" s="5"/>
      <c r="H76" s="5"/>
      <c r="I76" s="5"/>
      <c r="J76" s="5"/>
      <c r="K76" s="5"/>
      <c r="L76" s="5"/>
      <c r="M76" s="5"/>
      <c r="N76" s="5"/>
      <c r="O76" s="5"/>
      <c r="P76" s="115"/>
      <c r="Q76" s="5"/>
      <c r="R76" s="5"/>
      <c r="S76" s="5"/>
      <c r="T76" s="5"/>
      <c r="U76" s="5"/>
      <c r="V76" s="5"/>
      <c r="W76" s="5"/>
      <c r="X76" s="5"/>
      <c r="Y76" s="5"/>
      <c r="Z76" s="115"/>
    </row>
    <row r="77" spans="6:26">
      <c r="F77" s="115"/>
      <c r="G77" s="5"/>
      <c r="H77" s="5"/>
      <c r="I77" s="5"/>
      <c r="J77" s="5"/>
      <c r="K77" s="5"/>
      <c r="L77" s="5"/>
      <c r="M77" s="5"/>
      <c r="N77" s="5"/>
      <c r="O77" s="5"/>
      <c r="P77" s="115"/>
      <c r="Q77" s="5"/>
      <c r="R77" s="5"/>
      <c r="S77" s="5"/>
      <c r="T77" s="5"/>
      <c r="U77" s="5"/>
      <c r="V77" s="5"/>
      <c r="W77" s="5"/>
      <c r="X77" s="5"/>
      <c r="Y77" s="5"/>
      <c r="Z77" s="115"/>
    </row>
    <row r="78" spans="6:26">
      <c r="F78" s="115"/>
      <c r="G78" s="5"/>
      <c r="H78" s="5"/>
      <c r="I78" s="5"/>
      <c r="J78" s="5"/>
      <c r="K78" s="5"/>
      <c r="L78" s="5"/>
      <c r="M78" s="5"/>
      <c r="N78" s="5"/>
      <c r="O78" s="5"/>
      <c r="P78" s="115"/>
      <c r="Q78" s="5"/>
      <c r="R78" s="5"/>
      <c r="S78" s="5"/>
      <c r="T78" s="5"/>
      <c r="U78" s="5"/>
      <c r="V78" s="5"/>
      <c r="W78" s="5"/>
      <c r="X78" s="5"/>
      <c r="Y78" s="5"/>
      <c r="Z78" s="115"/>
    </row>
    <row r="79" spans="6:26">
      <c r="F79" s="115"/>
      <c r="G79" s="5"/>
      <c r="H79" s="5"/>
      <c r="I79" s="5"/>
      <c r="J79" s="5"/>
      <c r="K79" s="5"/>
      <c r="L79" s="5"/>
      <c r="M79" s="5"/>
      <c r="N79" s="5"/>
      <c r="O79" s="5"/>
      <c r="P79" s="115"/>
      <c r="Q79" s="5"/>
      <c r="R79" s="5"/>
      <c r="S79" s="5"/>
      <c r="T79" s="5"/>
      <c r="U79" s="5"/>
      <c r="V79" s="5"/>
      <c r="W79" s="5"/>
      <c r="X79" s="5"/>
      <c r="Y79" s="5"/>
      <c r="Z79" s="115"/>
    </row>
    <row r="80" spans="6:26">
      <c r="F80" s="115"/>
      <c r="G80" s="5"/>
      <c r="H80" s="5"/>
      <c r="I80" s="5"/>
      <c r="J80" s="5"/>
      <c r="K80" s="5"/>
      <c r="L80" s="5"/>
      <c r="M80" s="5"/>
      <c r="N80" s="5"/>
      <c r="O80" s="5"/>
      <c r="P80" s="115"/>
      <c r="Q80" s="5"/>
      <c r="R80" s="5"/>
      <c r="S80" s="5"/>
      <c r="T80" s="5"/>
      <c r="U80" s="5"/>
      <c r="V80" s="5"/>
      <c r="W80" s="5"/>
      <c r="X80" s="5"/>
      <c r="Y80" s="5"/>
      <c r="Z80" s="115"/>
    </row>
    <row r="81" spans="6:26">
      <c r="F81" s="115"/>
      <c r="G81" s="5"/>
      <c r="H81" s="5"/>
      <c r="I81" s="5"/>
      <c r="J81" s="5"/>
      <c r="K81" s="5"/>
      <c r="L81" s="5"/>
      <c r="M81" s="5"/>
      <c r="N81" s="5"/>
      <c r="O81" s="5"/>
      <c r="P81" s="115"/>
      <c r="Q81" s="5"/>
      <c r="R81" s="5"/>
      <c r="S81" s="5"/>
      <c r="T81" s="5"/>
      <c r="U81" s="5"/>
      <c r="V81" s="5"/>
      <c r="W81" s="5"/>
      <c r="X81" s="5"/>
      <c r="Y81" s="5"/>
      <c r="Z81" s="115"/>
    </row>
    <row r="82" spans="6:26">
      <c r="F82" s="115"/>
      <c r="G82" s="5"/>
      <c r="H82" s="5"/>
      <c r="I82" s="5"/>
      <c r="J82" s="5"/>
      <c r="K82" s="5"/>
      <c r="L82" s="5"/>
      <c r="M82" s="5"/>
      <c r="N82" s="5"/>
      <c r="O82" s="5"/>
      <c r="P82" s="115"/>
      <c r="Q82" s="5"/>
      <c r="R82" s="5"/>
      <c r="S82" s="5"/>
      <c r="T82" s="5"/>
      <c r="U82" s="5"/>
      <c r="V82" s="5"/>
      <c r="W82" s="5"/>
      <c r="X82" s="5"/>
      <c r="Y82" s="5"/>
      <c r="Z82" s="115"/>
    </row>
    <row r="83" spans="6:26">
      <c r="F83" s="115"/>
      <c r="G83" s="5"/>
      <c r="H83" s="5"/>
      <c r="I83" s="5"/>
      <c r="J83" s="5"/>
      <c r="K83" s="5"/>
      <c r="L83" s="5"/>
      <c r="M83" s="5"/>
      <c r="N83" s="5"/>
      <c r="O83" s="5"/>
      <c r="P83" s="115"/>
      <c r="Q83" s="5"/>
      <c r="R83" s="5"/>
      <c r="S83" s="5"/>
      <c r="T83" s="5"/>
      <c r="U83" s="5"/>
      <c r="V83" s="5"/>
      <c r="W83" s="5"/>
      <c r="X83" s="5"/>
      <c r="Y83" s="5"/>
      <c r="Z83" s="115"/>
    </row>
    <row r="84" spans="6:26">
      <c r="F84" s="115"/>
      <c r="G84" s="5"/>
      <c r="H84" s="5"/>
      <c r="I84" s="5"/>
      <c r="J84" s="5"/>
      <c r="K84" s="5"/>
      <c r="L84" s="5"/>
      <c r="M84" s="5"/>
      <c r="N84" s="5"/>
      <c r="O84" s="5"/>
      <c r="P84" s="115"/>
      <c r="Q84" s="5"/>
      <c r="R84" s="5"/>
      <c r="S84" s="5"/>
      <c r="T84" s="5"/>
      <c r="U84" s="5"/>
      <c r="V84" s="5"/>
      <c r="W84" s="5"/>
      <c r="X84" s="5"/>
      <c r="Y84" s="5"/>
      <c r="Z84" s="115"/>
    </row>
    <row r="85" spans="6:26">
      <c r="F85" s="115"/>
      <c r="G85" s="5"/>
      <c r="H85" s="5"/>
      <c r="I85" s="5"/>
      <c r="J85" s="5"/>
      <c r="K85" s="5"/>
      <c r="L85" s="5"/>
      <c r="M85" s="5"/>
      <c r="N85" s="5"/>
      <c r="O85" s="5"/>
      <c r="P85" s="115"/>
      <c r="Q85" s="5"/>
      <c r="R85" s="5"/>
      <c r="S85" s="5"/>
      <c r="T85" s="5"/>
      <c r="U85" s="5"/>
      <c r="V85" s="5"/>
      <c r="W85" s="5"/>
      <c r="X85" s="5"/>
      <c r="Y85" s="5"/>
      <c r="Z85" s="115"/>
    </row>
    <row r="86" spans="6:26">
      <c r="F86" s="115"/>
      <c r="G86" s="5"/>
      <c r="H86" s="5"/>
      <c r="I86" s="5"/>
      <c r="J86" s="5"/>
      <c r="K86" s="5"/>
      <c r="L86" s="5"/>
      <c r="M86" s="5"/>
      <c r="N86" s="5"/>
      <c r="O86" s="5"/>
      <c r="P86" s="115"/>
      <c r="Q86" s="5"/>
      <c r="R86" s="5"/>
      <c r="S86" s="5"/>
      <c r="T86" s="5"/>
      <c r="U86" s="5"/>
      <c r="V86" s="5"/>
      <c r="W86" s="5"/>
      <c r="X86" s="5"/>
      <c r="Y86" s="5"/>
      <c r="Z86" s="115"/>
    </row>
    <row r="87" spans="6:26">
      <c r="F87" s="115"/>
      <c r="G87" s="5"/>
      <c r="H87" s="5"/>
      <c r="I87" s="5"/>
      <c r="J87" s="5"/>
      <c r="K87" s="5"/>
      <c r="L87" s="5"/>
      <c r="M87" s="5"/>
      <c r="N87" s="5"/>
      <c r="O87" s="5"/>
      <c r="P87" s="115"/>
      <c r="Q87" s="5"/>
      <c r="R87" s="5"/>
      <c r="S87" s="5"/>
      <c r="T87" s="5"/>
      <c r="U87" s="5"/>
      <c r="V87" s="5"/>
      <c r="W87" s="5"/>
      <c r="X87" s="5"/>
      <c r="Y87" s="5"/>
      <c r="Z87" s="115"/>
    </row>
    <row r="88" spans="6:26">
      <c r="F88" s="115"/>
      <c r="G88" s="5"/>
      <c r="H88" s="5"/>
      <c r="I88" s="5"/>
      <c r="J88" s="5"/>
      <c r="K88" s="5"/>
      <c r="L88" s="5"/>
      <c r="M88" s="5"/>
      <c r="N88" s="5"/>
      <c r="O88" s="5"/>
      <c r="P88" s="115"/>
      <c r="Q88" s="5"/>
      <c r="R88" s="5"/>
      <c r="S88" s="5"/>
      <c r="T88" s="5"/>
      <c r="U88" s="5"/>
      <c r="V88" s="5"/>
      <c r="W88" s="5"/>
      <c r="X88" s="5"/>
      <c r="Y88" s="5"/>
      <c r="Z88" s="115"/>
    </row>
    <row r="89" spans="6:26">
      <c r="F89" s="115"/>
      <c r="G89" s="5"/>
      <c r="H89" s="5"/>
      <c r="I89" s="5"/>
      <c r="J89" s="5"/>
      <c r="K89" s="5"/>
      <c r="L89" s="5"/>
      <c r="M89" s="5"/>
      <c r="N89" s="5"/>
      <c r="O89" s="5"/>
      <c r="P89" s="115"/>
      <c r="Q89" s="5"/>
      <c r="R89" s="5"/>
      <c r="S89" s="5"/>
      <c r="T89" s="5"/>
      <c r="U89" s="5"/>
      <c r="V89" s="5"/>
      <c r="W89" s="5"/>
      <c r="X89" s="5"/>
      <c r="Y89" s="5"/>
      <c r="Z89" s="115"/>
    </row>
    <row r="90" spans="6:26">
      <c r="F90" s="117"/>
      <c r="G90" s="5"/>
      <c r="H90" s="5"/>
      <c r="I90" s="5"/>
      <c r="J90" s="5"/>
      <c r="K90" s="5"/>
      <c r="L90" s="5"/>
      <c r="M90" s="5"/>
      <c r="N90" s="5"/>
      <c r="O90" s="5"/>
      <c r="P90" s="117"/>
      <c r="Q90" s="5"/>
      <c r="R90" s="5"/>
      <c r="S90" s="5"/>
      <c r="T90" s="5"/>
      <c r="U90" s="5"/>
      <c r="V90" s="5"/>
      <c r="W90" s="5"/>
      <c r="X90" s="5"/>
      <c r="Y90" s="5"/>
      <c r="Z90" s="115"/>
    </row>
    <row r="91" spans="6:26">
      <c r="F91" s="115"/>
      <c r="G91" s="5"/>
      <c r="H91" s="5"/>
      <c r="I91" s="5"/>
      <c r="J91" s="5"/>
      <c r="K91" s="5"/>
      <c r="L91" s="5"/>
      <c r="M91" s="5"/>
      <c r="N91" s="5"/>
      <c r="O91" s="5"/>
      <c r="P91" s="115"/>
      <c r="Q91" s="5"/>
      <c r="R91" s="5"/>
      <c r="S91" s="5"/>
      <c r="T91" s="5"/>
      <c r="U91" s="5"/>
      <c r="V91" s="5"/>
      <c r="W91" s="5"/>
      <c r="X91" s="5"/>
      <c r="Y91" s="5"/>
      <c r="Z91" s="115"/>
    </row>
    <row r="92" spans="6:26">
      <c r="F92" s="115"/>
      <c r="G92" s="5"/>
      <c r="H92" s="5"/>
      <c r="I92" s="5"/>
      <c r="J92" s="5"/>
      <c r="K92" s="5"/>
      <c r="L92" s="5"/>
      <c r="M92" s="5"/>
      <c r="N92" s="5"/>
      <c r="O92" s="5"/>
      <c r="P92" s="115"/>
      <c r="Q92" s="5"/>
      <c r="R92" s="5"/>
      <c r="S92" s="5"/>
      <c r="T92" s="5"/>
      <c r="U92" s="5"/>
      <c r="V92" s="5"/>
      <c r="W92" s="5"/>
      <c r="X92" s="5"/>
      <c r="Y92" s="5"/>
      <c r="Z92" s="115"/>
    </row>
    <row r="93" spans="6:26">
      <c r="F93" s="115"/>
      <c r="G93" s="5"/>
      <c r="H93" s="5"/>
      <c r="I93" s="5"/>
      <c r="J93" s="5"/>
      <c r="K93" s="5"/>
      <c r="L93" s="5"/>
      <c r="M93" s="5"/>
      <c r="N93" s="5"/>
      <c r="O93" s="5"/>
      <c r="P93" s="115"/>
      <c r="Q93" s="5"/>
      <c r="R93" s="5"/>
      <c r="S93" s="5"/>
      <c r="T93" s="5"/>
      <c r="U93" s="5"/>
      <c r="V93" s="5"/>
      <c r="W93" s="5"/>
      <c r="X93" s="5"/>
      <c r="Y93" s="5"/>
      <c r="Z93" s="115"/>
    </row>
    <row r="94" spans="6:26">
      <c r="F94" s="115"/>
      <c r="G94" s="5"/>
      <c r="H94" s="5"/>
      <c r="I94" s="5"/>
      <c r="J94" s="5"/>
      <c r="K94" s="5"/>
      <c r="L94" s="5"/>
      <c r="M94" s="5"/>
      <c r="N94" s="5"/>
      <c r="O94" s="5"/>
      <c r="P94" s="115"/>
      <c r="Q94" s="5"/>
      <c r="R94" s="5"/>
      <c r="S94" s="5"/>
      <c r="T94" s="5"/>
      <c r="U94" s="5"/>
      <c r="V94" s="5"/>
      <c r="W94" s="5"/>
      <c r="X94" s="5"/>
      <c r="Y94" s="5"/>
      <c r="Z94" s="115"/>
    </row>
    <row r="95" spans="6:26">
      <c r="F95" s="115"/>
      <c r="G95" s="5"/>
      <c r="H95" s="5"/>
      <c r="I95" s="5"/>
      <c r="J95" s="5"/>
      <c r="K95" s="5"/>
      <c r="L95" s="5"/>
      <c r="M95" s="5"/>
      <c r="N95" s="5"/>
      <c r="O95" s="5"/>
      <c r="P95" s="115"/>
      <c r="Q95" s="5"/>
      <c r="R95" s="5"/>
      <c r="S95" s="5"/>
      <c r="T95" s="5"/>
      <c r="U95" s="5"/>
      <c r="V95" s="5"/>
      <c r="W95" s="5"/>
      <c r="X95" s="5"/>
      <c r="Y95" s="5"/>
      <c r="Z95" s="115"/>
    </row>
    <row r="96" spans="6:26">
      <c r="F96" s="115"/>
      <c r="G96" s="5"/>
      <c r="H96" s="5"/>
      <c r="I96" s="5"/>
      <c r="J96" s="5"/>
      <c r="K96" s="5"/>
      <c r="L96" s="5"/>
      <c r="M96" s="5"/>
      <c r="N96" s="5"/>
      <c r="O96" s="5"/>
      <c r="P96" s="115"/>
      <c r="Q96" s="5"/>
      <c r="R96" s="5"/>
      <c r="S96" s="5"/>
      <c r="T96" s="5"/>
      <c r="U96" s="5"/>
      <c r="V96" s="5"/>
      <c r="W96" s="5"/>
      <c r="X96" s="5"/>
      <c r="Y96" s="5"/>
      <c r="Z96" s="115"/>
    </row>
    <row r="97" spans="6:26">
      <c r="F97" s="115"/>
      <c r="G97" s="5"/>
      <c r="H97" s="5"/>
      <c r="I97" s="5"/>
      <c r="J97" s="5"/>
      <c r="K97" s="5"/>
      <c r="L97" s="5"/>
      <c r="M97" s="5"/>
      <c r="N97" s="5"/>
      <c r="O97" s="5"/>
      <c r="P97" s="115"/>
      <c r="Q97" s="5"/>
      <c r="R97" s="5"/>
      <c r="S97" s="5"/>
      <c r="T97" s="5"/>
      <c r="U97" s="5"/>
      <c r="V97" s="5"/>
      <c r="W97" s="5"/>
      <c r="X97" s="5"/>
      <c r="Y97" s="5"/>
      <c r="Z97" s="115"/>
    </row>
    <row r="98" spans="6:26">
      <c r="F98" s="115"/>
      <c r="G98" s="5"/>
      <c r="H98" s="5"/>
      <c r="I98" s="5"/>
      <c r="J98" s="5"/>
      <c r="K98" s="5"/>
      <c r="L98" s="5"/>
      <c r="M98" s="5"/>
      <c r="N98" s="5"/>
      <c r="O98" s="5"/>
      <c r="P98" s="115"/>
      <c r="Q98" s="5"/>
      <c r="R98" s="5"/>
      <c r="S98" s="5"/>
      <c r="T98" s="5"/>
      <c r="U98" s="5"/>
      <c r="V98" s="5"/>
      <c r="W98" s="5"/>
      <c r="X98" s="5"/>
      <c r="Y98" s="5"/>
      <c r="Z98" s="115"/>
    </row>
    <row r="99" spans="6:26">
      <c r="F99" s="115"/>
      <c r="G99" s="5"/>
      <c r="H99" s="5"/>
      <c r="I99" s="5"/>
      <c r="J99" s="5"/>
      <c r="K99" s="5"/>
      <c r="L99" s="5"/>
      <c r="M99" s="5"/>
      <c r="N99" s="5"/>
      <c r="O99" s="5"/>
      <c r="P99" s="115"/>
      <c r="Q99" s="5"/>
      <c r="R99" s="5"/>
      <c r="S99" s="5"/>
      <c r="T99" s="5"/>
      <c r="U99" s="5"/>
      <c r="V99" s="5"/>
      <c r="W99" s="5"/>
      <c r="X99" s="5"/>
      <c r="Y99" s="5"/>
      <c r="Z99" s="115"/>
    </row>
    <row r="100" spans="6:26">
      <c r="F100" s="115"/>
      <c r="G100" s="5"/>
      <c r="H100" s="5"/>
      <c r="I100" s="5"/>
      <c r="J100" s="5"/>
      <c r="K100" s="5"/>
      <c r="L100" s="5"/>
      <c r="M100" s="5"/>
      <c r="N100" s="5"/>
      <c r="O100" s="5"/>
      <c r="P100" s="115"/>
      <c r="Q100" s="5"/>
      <c r="R100" s="5"/>
      <c r="S100" s="5"/>
      <c r="T100" s="5"/>
      <c r="U100" s="5"/>
      <c r="V100" s="5"/>
      <c r="W100" s="5"/>
      <c r="X100" s="5"/>
      <c r="Y100" s="5"/>
      <c r="Z100" s="115"/>
    </row>
    <row r="101" spans="6:26">
      <c r="F101" s="115"/>
      <c r="G101" s="5"/>
      <c r="H101" s="5"/>
      <c r="I101" s="5"/>
      <c r="J101" s="5"/>
      <c r="K101" s="5"/>
      <c r="L101" s="5"/>
      <c r="M101" s="5"/>
      <c r="N101" s="5"/>
      <c r="O101" s="5"/>
      <c r="P101" s="115"/>
      <c r="Q101" s="5"/>
      <c r="R101" s="5"/>
      <c r="S101" s="5"/>
      <c r="T101" s="5"/>
      <c r="U101" s="5"/>
      <c r="V101" s="5"/>
      <c r="W101" s="5"/>
      <c r="X101" s="5"/>
      <c r="Y101" s="5"/>
      <c r="Z101" s="115"/>
    </row>
    <row r="102" spans="6:26">
      <c r="F102" s="115"/>
      <c r="G102" s="5"/>
      <c r="H102" s="5"/>
      <c r="I102" s="5"/>
      <c r="J102" s="5"/>
      <c r="K102" s="5"/>
      <c r="L102" s="5"/>
      <c r="M102" s="5"/>
      <c r="N102" s="5"/>
      <c r="O102" s="5"/>
      <c r="P102" s="115"/>
      <c r="Q102" s="5"/>
      <c r="R102" s="5"/>
      <c r="S102" s="5"/>
      <c r="T102" s="5"/>
      <c r="U102" s="5"/>
      <c r="V102" s="5"/>
      <c r="W102" s="5"/>
      <c r="X102" s="5"/>
      <c r="Y102" s="5"/>
      <c r="Z102" s="115"/>
    </row>
    <row r="103" spans="6:26">
      <c r="F103" s="115"/>
      <c r="G103" s="5"/>
      <c r="H103" s="5"/>
      <c r="I103" s="5"/>
      <c r="J103" s="5"/>
      <c r="K103" s="5"/>
      <c r="L103" s="5"/>
      <c r="M103" s="5"/>
      <c r="N103" s="5"/>
      <c r="O103" s="5"/>
      <c r="P103" s="115"/>
      <c r="Q103" s="5"/>
      <c r="R103" s="5"/>
      <c r="S103" s="5"/>
      <c r="T103" s="5"/>
      <c r="U103" s="5"/>
      <c r="V103" s="5"/>
      <c r="W103" s="5"/>
      <c r="X103" s="5"/>
      <c r="Y103" s="5"/>
      <c r="Z103" s="115"/>
    </row>
    <row r="104" spans="6:26">
      <c r="F104" s="115"/>
      <c r="G104" s="5"/>
      <c r="H104" s="5"/>
      <c r="I104" s="5"/>
      <c r="J104" s="5"/>
      <c r="K104" s="5"/>
      <c r="L104" s="5"/>
      <c r="M104" s="5"/>
      <c r="N104" s="5"/>
      <c r="O104" s="5"/>
      <c r="P104" s="115"/>
      <c r="Q104" s="5"/>
      <c r="R104" s="5"/>
      <c r="S104" s="5"/>
      <c r="T104" s="5"/>
      <c r="U104" s="5"/>
      <c r="V104" s="5"/>
      <c r="W104" s="5"/>
      <c r="X104" s="5"/>
      <c r="Y104" s="5"/>
      <c r="Z104" s="115"/>
    </row>
    <row r="105" spans="6:26">
      <c r="F105" s="115"/>
      <c r="G105" s="5"/>
      <c r="H105" s="5"/>
      <c r="I105" s="5"/>
      <c r="J105" s="5"/>
      <c r="K105" s="5"/>
      <c r="L105" s="5"/>
      <c r="M105" s="5"/>
      <c r="N105" s="5"/>
      <c r="O105" s="5"/>
      <c r="P105" s="115"/>
      <c r="Q105" s="5"/>
      <c r="R105" s="5"/>
      <c r="S105" s="5"/>
      <c r="T105" s="5"/>
      <c r="U105" s="5"/>
      <c r="V105" s="5"/>
      <c r="W105" s="5"/>
      <c r="X105" s="5"/>
      <c r="Y105" s="5"/>
      <c r="Z105" s="115"/>
    </row>
    <row r="106" spans="6:26">
      <c r="Q106" s="5"/>
      <c r="R106" s="5"/>
      <c r="S106" s="5"/>
      <c r="T106" s="5"/>
    </row>
    <row r="107" spans="6:26" ht="17" thickBot="1">
      <c r="R107" s="175"/>
      <c r="S107" s="175"/>
      <c r="T107" s="175"/>
    </row>
  </sheetData>
  <mergeCells count="4">
    <mergeCell ref="A3:F3"/>
    <mergeCell ref="H3:P3"/>
    <mergeCell ref="U3:Z3"/>
    <mergeCell ref="A1:Z2"/>
  </mergeCells>
  <pageMargins left="0.7" right="0.7" top="0.75" bottom="0.75" header="0.3" footer="0.3"/>
  <pageSetup scale="10" fitToHeight="2"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Table 1</vt:lpstr>
      <vt:lpstr>Table 2</vt:lpstr>
      <vt:lpstr>Table 3</vt:lpstr>
      <vt:lpstr>Table 4</vt:lpstr>
      <vt:lpstr>Table 5</vt:lpstr>
      <vt:lpstr>Table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Brendan M. Carr</dc:creator>
  <cp:lastModifiedBy>Brendan M. Carr</cp:lastModifiedBy>
  <dcterms:created xsi:type="dcterms:W3CDTF">2020-01-04T06:03:27Z</dcterms:created>
  <dcterms:modified xsi:type="dcterms:W3CDTF">2020-01-04T06:11:29Z</dcterms:modified>
</cp:coreProperties>
</file>